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2o TRIMESTRE 2025\10-Fraccion XXXI_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L68" i="3" l="1"/>
  <c r="J68" i="3" l="1"/>
  <c r="J69" i="3"/>
  <c r="M64" i="3"/>
  <c r="R64" i="3" s="1"/>
  <c r="Q64" i="3"/>
  <c r="M138" i="3" l="1"/>
  <c r="M139" i="3"/>
  <c r="M67" i="3" l="1"/>
  <c r="M66" i="3"/>
  <c r="M65" i="3"/>
  <c r="I100" i="3" l="1"/>
  <c r="I101" i="3"/>
  <c r="M96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M144" i="3" s="1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175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S64" i="3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<sst xmlns="http://schemas.openxmlformats.org/spreadsheetml/2006/main" count="1089" uniqueCount="69">
  <si>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</si>
  <si>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DIRECCION GENERAL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</si>
  <si>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</si>
  <si>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</si>
  <si>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</si>
  <si>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</si>
  <si>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</si>
  <si>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</si>
  <si>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</si>
  <si>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</si>
  <si>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</si>
  <si>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</si>
  <si>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</si>
  <si>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</si>
  <si>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</si>
  <si>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</si>
  <si>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</si>
  <si>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</si>
  <si>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</si>
  <si>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</si>
  <si>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</si>
  <si>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</si>
  <si>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</si>
  <si>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</si>
  <si>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</si>
  <si>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</si>
  <si>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</si>
  <si>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</si>
  <si>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</si>
  <si>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</si>
  <si>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</si>
  <si>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</si>
  <si>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</si>
  <si>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</si>
  <si>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</si>
  <si>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</si>
  <si>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</si>
  <si>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</si>
  <si>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</si>
  <si>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</si>
  <si>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</si>
  <si>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</si>
  <si>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</si>
  <si>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</si>
  <si>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</si>
  <si>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</si>
  <si>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</si>
  <si>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</si>
  <si>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</si>
  <si>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</si>
  <si>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</si>
  <si>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</si>
  <si>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</si>
  <si>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</si>
  <si>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</si>
  <si>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</si>
  <si>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</si>
  <si>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</si>
  <si>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</si>
  <si>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</si>
  <si>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</si>
  <si>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</si>
  <si>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</si>
  <si>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</si>
  <si>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</si>
  <si>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</si>
  <si>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INSTITUTO MEXICANO DE INVESTIGACIÓN EN PESCA Y ACUACULTURA SUSTENTABLES</t>
  </si>
  <si>
    <t>DIRECCION DE ADMINISTRACION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</si>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</sst>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zoomScale="120" zoomScaleNormal="12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s="2" customFormat="1" ht="20.25" customHeight="1" x14ac:dyDescent="0.15">
      <c r="A2" s="1"/>
      <c r="B2" s="51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1" s="2" customFormat="1" ht="15.75" customHeight="1" x14ac:dyDescent="0.1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1" s="2" customFormat="1" ht="14.25" customHeight="1" x14ac:dyDescent="0.15">
      <c r="A4" s="1"/>
      <c r="B4" s="48" t="s">
        <v>67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1" s="2" customFormat="1" ht="12.75" customHeight="1" x14ac:dyDescent="0.15">
      <c r="A5" s="1"/>
      <c r="B5" s="4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s="2" customFormat="1" ht="10.5" x14ac:dyDescent="0.15">
      <c r="A6" s="1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1" s="2" customFormat="1" ht="15.75" customHeight="1" x14ac:dyDescent="0.15">
      <c r="A7" s="1"/>
      <c r="B7" s="45" t="s">
        <v>62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1" s="2" customFormat="1" ht="15.75" customHeight="1" x14ac:dyDescent="0.15">
      <c r="A8" s="1"/>
      <c r="B8" s="45" t="s">
        <v>68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1" s="2" customFormat="1" ht="10.5" x14ac:dyDescent="0.15">
      <c r="A9" s="1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45848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61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46" t="s">
        <v>5</v>
      </c>
      <c r="C12" s="46"/>
      <c r="D12" s="46"/>
      <c r="E12" s="46"/>
      <c r="F12" s="46"/>
      <c r="G12" s="46"/>
      <c r="H12" s="46" t="s">
        <v>3</v>
      </c>
      <c r="I12" s="46" t="s">
        <v>6</v>
      </c>
      <c r="J12" s="46"/>
      <c r="K12" s="46"/>
      <c r="L12" s="46"/>
      <c r="M12" s="46"/>
      <c r="N12" s="46" t="s">
        <v>7</v>
      </c>
      <c r="O12" s="46"/>
      <c r="P12" s="46"/>
      <c r="Q12" s="46"/>
      <c r="R12" s="46" t="s">
        <v>0</v>
      </c>
      <c r="S12" s="46"/>
      <c r="T12" s="46"/>
      <c r="U12" s="7"/>
    </row>
    <row r="13" spans="1:21" s="6" customFormat="1" ht="15" customHeight="1" x14ac:dyDescent="0.2">
      <c r="A13" s="7"/>
      <c r="B13" s="46"/>
      <c r="C13" s="46"/>
      <c r="D13" s="46"/>
      <c r="E13" s="46"/>
      <c r="F13" s="46"/>
      <c r="G13" s="46"/>
      <c r="H13" s="46"/>
      <c r="I13" s="46" t="s">
        <v>4</v>
      </c>
      <c r="J13" s="46" t="s">
        <v>47</v>
      </c>
      <c r="K13" s="46" t="s">
        <v>48</v>
      </c>
      <c r="L13" s="46" t="s">
        <v>49</v>
      </c>
      <c r="M13" s="46" t="s">
        <v>50</v>
      </c>
      <c r="N13" s="46" t="s">
        <v>51</v>
      </c>
      <c r="O13" s="46" t="s">
        <v>48</v>
      </c>
      <c r="P13" s="46" t="s">
        <v>52</v>
      </c>
      <c r="Q13" s="46" t="s">
        <v>50</v>
      </c>
      <c r="R13" s="46" t="s">
        <v>0</v>
      </c>
      <c r="S13" s="46" t="s">
        <v>8</v>
      </c>
      <c r="T13" s="46"/>
      <c r="U13" s="7"/>
    </row>
    <row r="14" spans="1:21" s="6" customFormat="1" ht="6.95" customHeight="1" x14ac:dyDescent="0.2">
      <c r="A14" s="7"/>
      <c r="B14" s="46" t="s">
        <v>53</v>
      </c>
      <c r="C14" s="46" t="s">
        <v>54</v>
      </c>
      <c r="D14" s="46" t="s">
        <v>55</v>
      </c>
      <c r="E14" s="46" t="s">
        <v>56</v>
      </c>
      <c r="F14" s="46" t="s">
        <v>57</v>
      </c>
      <c r="G14" s="46" t="s">
        <v>58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7"/>
    </row>
    <row r="15" spans="1:21" s="6" customFormat="1" ht="27.95" customHeight="1" x14ac:dyDescent="0.2">
      <c r="A15" s="7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13" t="s">
        <v>59</v>
      </c>
      <c r="T15" s="13" t="s">
        <v>60</v>
      </c>
      <c r="U15" s="7"/>
    </row>
    <row r="16" spans="1:21" s="6" customFormat="1" x14ac:dyDescent="0.2">
      <c r="A16" s="7"/>
      <c r="B16" s="14" t="s">
        <v>9</v>
      </c>
      <c r="C16" s="15" t="s">
        <v>9</v>
      </c>
      <c r="D16" s="15" t="s">
        <v>9</v>
      </c>
      <c r="E16" s="15" t="s">
        <v>9</v>
      </c>
      <c r="F16" s="15" t="s">
        <v>9</v>
      </c>
      <c r="G16" s="15" t="s">
        <v>9</v>
      </c>
      <c r="H16" s="8" t="s">
        <v>10</v>
      </c>
      <c r="I16" s="9">
        <f>+I24</f>
        <v>37897399</v>
      </c>
      <c r="J16" s="9">
        <f t="shared" ref="J16:L16" si="0">+J24</f>
        <v>101960620</v>
      </c>
      <c r="K16" s="9">
        <f t="shared" si="0"/>
        <v>13386762</v>
      </c>
      <c r="L16" s="9">
        <f t="shared" si="0"/>
        <v>0</v>
      </c>
      <c r="M16" s="31">
        <f>SUM(I16:L16)</f>
        <v>153244781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153244781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9</v>
      </c>
      <c r="C17" s="15" t="s">
        <v>9</v>
      </c>
      <c r="D17" s="15" t="s">
        <v>9</v>
      </c>
      <c r="E17" s="15" t="s">
        <v>9</v>
      </c>
      <c r="F17" s="15" t="s">
        <v>9</v>
      </c>
      <c r="G17" s="15" t="s">
        <v>9</v>
      </c>
      <c r="H17" s="8" t="s">
        <v>11</v>
      </c>
      <c r="I17" s="9">
        <f t="shared" ref="I17:L19" si="1">+I25</f>
        <v>36490129.329999998</v>
      </c>
      <c r="J17" s="9">
        <f t="shared" si="1"/>
        <v>103150290.07000001</v>
      </c>
      <c r="K17" s="9">
        <f t="shared" si="1"/>
        <v>13386762</v>
      </c>
      <c r="L17" s="9">
        <f t="shared" si="1"/>
        <v>217599.6</v>
      </c>
      <c r="M17" s="31">
        <f>SUM(I17:L17)</f>
        <v>153244781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153244781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9</v>
      </c>
      <c r="C18" s="15" t="s">
        <v>9</v>
      </c>
      <c r="D18" s="15" t="s">
        <v>9</v>
      </c>
      <c r="E18" s="15" t="s">
        <v>9</v>
      </c>
      <c r="F18" s="15" t="s">
        <v>9</v>
      </c>
      <c r="G18" s="15" t="s">
        <v>9</v>
      </c>
      <c r="H18" s="8" t="s">
        <v>12</v>
      </c>
      <c r="I18" s="9">
        <f t="shared" si="1"/>
        <v>36808263.390000001</v>
      </c>
      <c r="J18" s="9">
        <f t="shared" si="1"/>
        <v>101376239.84999999</v>
      </c>
      <c r="K18" s="9">
        <f t="shared" si="1"/>
        <v>0</v>
      </c>
      <c r="L18" s="9">
        <f t="shared" si="1"/>
        <v>217599.6</v>
      </c>
      <c r="M18" s="31">
        <f>SUM(I18:L18)</f>
        <v>138402102.84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138402102.84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63</v>
      </c>
      <c r="C19" s="15" t="s">
        <v>9</v>
      </c>
      <c r="D19" s="15" t="s">
        <v>9</v>
      </c>
      <c r="E19" s="15" t="s">
        <v>9</v>
      </c>
      <c r="F19" s="15" t="s">
        <v>9</v>
      </c>
      <c r="G19" s="15" t="s">
        <v>9</v>
      </c>
      <c r="H19" s="8" t="s">
        <v>13</v>
      </c>
      <c r="I19" s="9">
        <f t="shared" si="1"/>
        <v>36808263.390000001</v>
      </c>
      <c r="J19" s="9">
        <f t="shared" si="1"/>
        <v>101376239.84999999</v>
      </c>
      <c r="K19" s="9">
        <f t="shared" si="1"/>
        <v>0</v>
      </c>
      <c r="L19" s="9">
        <f t="shared" si="1"/>
        <v>217599.6</v>
      </c>
      <c r="M19" s="31">
        <f>SUM(I19:L19)</f>
        <v>138402102.84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138402102.84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9</v>
      </c>
      <c r="C20" s="15" t="s">
        <v>9</v>
      </c>
      <c r="D20" s="15" t="s">
        <v>9</v>
      </c>
      <c r="E20" s="15" t="s">
        <v>9</v>
      </c>
      <c r="F20" s="15" t="s">
        <v>9</v>
      </c>
      <c r="G20" s="15" t="s">
        <v>9</v>
      </c>
      <c r="H20" s="8" t="s">
        <v>14</v>
      </c>
      <c r="I20" s="30">
        <f>IFERROR(((I19/I16)*100),0)</f>
        <v>97.126094036163281</v>
      </c>
      <c r="J20" s="30">
        <f>IFERROR(((J19/J16)*100),0)</f>
        <v>99.426857006165704</v>
      </c>
      <c r="K20" s="30">
        <f>IFERROR(((K19/K16)*100),0)</f>
        <v>0</v>
      </c>
      <c r="L20" s="30">
        <f>IFERROR(((L19/L16)*100),0)</f>
        <v>0</v>
      </c>
      <c r="M20" s="30">
        <f>IFERROR(((M19/M16)*100),0)</f>
        <v>90.314398922335897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90.314398922335897</v>
      </c>
      <c r="S20" s="16"/>
      <c r="T20" s="11"/>
      <c r="U20" s="7"/>
    </row>
    <row r="21" spans="1:26" s="6" customFormat="1" x14ac:dyDescent="0.2">
      <c r="A21" s="7"/>
      <c r="B21" s="14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8" t="s">
        <v>15</v>
      </c>
      <c r="I21" s="30">
        <f>IFERROR(((I19/I17)*100),0)</f>
        <v>100.87183593437817</v>
      </c>
      <c r="J21" s="30">
        <f>IFERROR(((J19/J17)*100),0)</f>
        <v>98.280130653247696</v>
      </c>
      <c r="K21" s="30">
        <f>IFERROR(((K19/K17)*100),0)</f>
        <v>0</v>
      </c>
      <c r="L21" s="30">
        <f>IFERROR(((L19/L17)*100),0)</f>
        <v>100</v>
      </c>
      <c r="M21" s="30">
        <f>IFERROR(((M19/M17)*100),0)</f>
        <v>90.314398922335897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90.314398922335897</v>
      </c>
      <c r="S21" s="16"/>
      <c r="T21" s="11"/>
      <c r="U21" s="28"/>
    </row>
    <row r="22" spans="1:26" s="6" customFormat="1" x14ac:dyDescent="0.2">
      <c r="A22" s="7"/>
      <c r="B22" s="14" t="s">
        <v>9</v>
      </c>
      <c r="C22" s="15" t="s">
        <v>9</v>
      </c>
      <c r="D22" s="15" t="s">
        <v>9</v>
      </c>
      <c r="E22" s="15" t="s">
        <v>9</v>
      </c>
      <c r="F22" s="15" t="s">
        <v>9</v>
      </c>
      <c r="G22" s="15" t="s">
        <v>9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9</v>
      </c>
      <c r="D23" s="15" t="s">
        <v>9</v>
      </c>
      <c r="E23" s="15" t="s">
        <v>9</v>
      </c>
      <c r="F23" s="15" t="s">
        <v>9</v>
      </c>
      <c r="G23" s="15" t="s">
        <v>9</v>
      </c>
      <c r="H23" s="8" t="s">
        <v>17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9</v>
      </c>
      <c r="D24" s="15" t="s">
        <v>9</v>
      </c>
      <c r="E24" s="15" t="s">
        <v>9</v>
      </c>
      <c r="F24" s="15" t="s">
        <v>9</v>
      </c>
      <c r="G24" s="15" t="s">
        <v>9</v>
      </c>
      <c r="H24" s="8" t="s">
        <v>18</v>
      </c>
      <c r="I24" s="9">
        <f t="shared" ref="I24:L27" si="2">+I32+I112</f>
        <v>37897399</v>
      </c>
      <c r="J24" s="9">
        <f t="shared" si="2"/>
        <v>101960620</v>
      </c>
      <c r="K24" s="9">
        <f t="shared" si="2"/>
        <v>13386762</v>
      </c>
      <c r="L24" s="9">
        <f t="shared" si="2"/>
        <v>0</v>
      </c>
      <c r="M24" s="31">
        <f>SUM(I24:L24)</f>
        <v>153244781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153244781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9</v>
      </c>
      <c r="D25" s="15" t="s">
        <v>9</v>
      </c>
      <c r="E25" s="15" t="s">
        <v>9</v>
      </c>
      <c r="F25" s="15" t="s">
        <v>9</v>
      </c>
      <c r="G25" s="15" t="s">
        <v>9</v>
      </c>
      <c r="H25" s="8" t="s">
        <v>19</v>
      </c>
      <c r="I25" s="9">
        <f t="shared" si="2"/>
        <v>36490129.329999998</v>
      </c>
      <c r="J25" s="9">
        <f t="shared" si="2"/>
        <v>103150290.07000001</v>
      </c>
      <c r="K25" s="9">
        <f t="shared" si="2"/>
        <v>13386762</v>
      </c>
      <c r="L25" s="9">
        <f t="shared" si="2"/>
        <v>217599.6</v>
      </c>
      <c r="M25" s="31">
        <f>SUM(I25:L25)</f>
        <v>153244781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153244781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9</v>
      </c>
      <c r="D26" s="15" t="s">
        <v>9</v>
      </c>
      <c r="E26" s="15" t="s">
        <v>9</v>
      </c>
      <c r="F26" s="15" t="s">
        <v>9</v>
      </c>
      <c r="G26" s="15" t="s">
        <v>9</v>
      </c>
      <c r="H26" s="8" t="s">
        <v>20</v>
      </c>
      <c r="I26" s="9">
        <f t="shared" si="2"/>
        <v>36808263.390000001</v>
      </c>
      <c r="J26" s="9">
        <f t="shared" si="2"/>
        <v>101376239.84999999</v>
      </c>
      <c r="K26" s="9">
        <f t="shared" si="2"/>
        <v>0</v>
      </c>
      <c r="L26" s="9">
        <f t="shared" si="2"/>
        <v>217599.6</v>
      </c>
      <c r="M26" s="31">
        <f>SUM(I26:L26)</f>
        <v>138402102.84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138402102.84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9</v>
      </c>
      <c r="D27" s="15" t="s">
        <v>9</v>
      </c>
      <c r="E27" s="15" t="s">
        <v>9</v>
      </c>
      <c r="F27" s="15" t="s">
        <v>9</v>
      </c>
      <c r="G27" s="15" t="s">
        <v>9</v>
      </c>
      <c r="H27" s="8" t="s">
        <v>21</v>
      </c>
      <c r="I27" s="9">
        <f t="shared" si="2"/>
        <v>36808263.390000001</v>
      </c>
      <c r="J27" s="9">
        <f t="shared" si="2"/>
        <v>101376239.84999999</v>
      </c>
      <c r="K27" s="9">
        <f t="shared" si="2"/>
        <v>0</v>
      </c>
      <c r="L27" s="9">
        <f t="shared" si="2"/>
        <v>217599.6</v>
      </c>
      <c r="M27" s="31">
        <f>SUM(I27:L27)</f>
        <v>138402102.84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138402102.84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9</v>
      </c>
      <c r="D28" s="15" t="s">
        <v>9</v>
      </c>
      <c r="E28" s="15" t="s">
        <v>9</v>
      </c>
      <c r="F28" s="15" t="s">
        <v>9</v>
      </c>
      <c r="G28" s="15" t="s">
        <v>9</v>
      </c>
      <c r="H28" s="8" t="s">
        <v>14</v>
      </c>
      <c r="I28" s="30">
        <f>IFERROR(((I27/I24)*100),0)</f>
        <v>97.126094036163281</v>
      </c>
      <c r="J28" s="30">
        <f>IFERROR(((J27/J24)*100),0)</f>
        <v>99.426857006165704</v>
      </c>
      <c r="K28" s="30">
        <f>IFERROR(((K27/K24)*100),0)</f>
        <v>0</v>
      </c>
      <c r="L28" s="30">
        <f>IFERROR(((L27/L24)*100),0)</f>
        <v>0</v>
      </c>
      <c r="M28" s="30">
        <f>IFERROR(((M27/M24)*100),0)</f>
        <v>90.314398922335897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90.314398922335897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9</v>
      </c>
      <c r="D29" s="15" t="s">
        <v>9</v>
      </c>
      <c r="E29" s="15" t="s">
        <v>9</v>
      </c>
      <c r="F29" s="15" t="s">
        <v>9</v>
      </c>
      <c r="G29" s="15" t="s">
        <v>9</v>
      </c>
      <c r="H29" s="8" t="s">
        <v>15</v>
      </c>
      <c r="I29" s="30">
        <f>IFERROR(((I27/I25)*100),0)</f>
        <v>100.87183593437817</v>
      </c>
      <c r="J29" s="30">
        <f>IFERROR(((J27/J25)*100),0)</f>
        <v>98.280130653247696</v>
      </c>
      <c r="K29" s="30">
        <f>IFERROR(((K27/K25)*100),0)</f>
        <v>0</v>
      </c>
      <c r="L29" s="30">
        <f>IFERROR(((L27/L25)*100),0)</f>
        <v>100</v>
      </c>
      <c r="M29" s="30">
        <f>IFERROR(((M27/M25)*100),0)</f>
        <v>90.314398922335897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90.314398922335897</v>
      </c>
      <c r="S29" s="16"/>
      <c r="T29" s="11"/>
      <c r="U29" s="7"/>
    </row>
    <row r="30" spans="1:26" s="6" customFormat="1" x14ac:dyDescent="0.2">
      <c r="A30" s="7"/>
      <c r="B30" s="14" t="s">
        <v>9</v>
      </c>
      <c r="C30" s="15" t="s">
        <v>9</v>
      </c>
      <c r="D30" s="15" t="s">
        <v>9</v>
      </c>
      <c r="E30" s="15" t="s">
        <v>9</v>
      </c>
      <c r="F30" s="15" t="s">
        <v>9</v>
      </c>
      <c r="G30" s="15" t="s">
        <v>9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9</v>
      </c>
      <c r="E31" s="15" t="s">
        <v>9</v>
      </c>
      <c r="F31" s="15" t="s">
        <v>9</v>
      </c>
      <c r="G31" s="15" t="s">
        <v>9</v>
      </c>
      <c r="H31" s="8" t="s">
        <v>23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9</v>
      </c>
      <c r="E32" s="15" t="s">
        <v>9</v>
      </c>
      <c r="F32" s="15" t="s">
        <v>9</v>
      </c>
      <c r="G32" s="15" t="s">
        <v>9</v>
      </c>
      <c r="H32" s="8" t="s">
        <v>18</v>
      </c>
      <c r="I32" s="9">
        <f>+I40+I72</f>
        <v>37897399</v>
      </c>
      <c r="J32" s="9">
        <f t="shared" ref="J32:L32" si="3">+J40+J72</f>
        <v>3880000</v>
      </c>
      <c r="K32" s="9">
        <f t="shared" si="3"/>
        <v>0</v>
      </c>
      <c r="L32" s="9">
        <f t="shared" si="3"/>
        <v>0</v>
      </c>
      <c r="M32" s="31">
        <f>SUM(I32:L32)</f>
        <v>41777399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41777399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9</v>
      </c>
      <c r="E33" s="15" t="s">
        <v>9</v>
      </c>
      <c r="F33" s="15" t="s">
        <v>9</v>
      </c>
      <c r="G33" s="15" t="s">
        <v>9</v>
      </c>
      <c r="H33" s="8" t="s">
        <v>19</v>
      </c>
      <c r="I33" s="9">
        <f t="shared" ref="I33:L35" si="4">+I41+I73</f>
        <v>36490129.329999998</v>
      </c>
      <c r="J33" s="9">
        <f t="shared" si="4"/>
        <v>4431716.4399999995</v>
      </c>
      <c r="K33" s="9">
        <f t="shared" si="4"/>
        <v>0</v>
      </c>
      <c r="L33" s="9">
        <f t="shared" si="4"/>
        <v>217599.6</v>
      </c>
      <c r="M33" s="31">
        <f>SUM(I33:L33)</f>
        <v>41139445.369999997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41139445.369999997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9</v>
      </c>
      <c r="E34" s="15" t="s">
        <v>9</v>
      </c>
      <c r="F34" s="15" t="s">
        <v>9</v>
      </c>
      <c r="G34" s="15" t="s">
        <v>9</v>
      </c>
      <c r="H34" s="8" t="s">
        <v>20</v>
      </c>
      <c r="I34" s="9">
        <f t="shared" si="4"/>
        <v>36808263.390000001</v>
      </c>
      <c r="J34" s="9">
        <f t="shared" si="4"/>
        <v>4323839.63</v>
      </c>
      <c r="K34" s="9">
        <f t="shared" si="4"/>
        <v>0</v>
      </c>
      <c r="L34" s="9">
        <f t="shared" si="4"/>
        <v>217599.6</v>
      </c>
      <c r="M34" s="31">
        <f>SUM(I34:L34)</f>
        <v>41349702.620000005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41349702.620000005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9</v>
      </c>
      <c r="E35" s="15" t="s">
        <v>9</v>
      </c>
      <c r="F35" s="15" t="s">
        <v>9</v>
      </c>
      <c r="G35" s="15" t="s">
        <v>9</v>
      </c>
      <c r="H35" s="8" t="s">
        <v>21</v>
      </c>
      <c r="I35" s="9">
        <f t="shared" si="4"/>
        <v>36808263.390000001</v>
      </c>
      <c r="J35" s="9">
        <f t="shared" si="4"/>
        <v>4323839.63</v>
      </c>
      <c r="K35" s="9">
        <f t="shared" si="4"/>
        <v>0</v>
      </c>
      <c r="L35" s="9">
        <f t="shared" si="4"/>
        <v>217599.6</v>
      </c>
      <c r="M35" s="31">
        <f>SUM(I35:L35)</f>
        <v>41349702.620000005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41349702.620000005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9</v>
      </c>
      <c r="E36" s="15" t="s">
        <v>9</v>
      </c>
      <c r="F36" s="15" t="s">
        <v>9</v>
      </c>
      <c r="G36" s="15" t="s">
        <v>9</v>
      </c>
      <c r="H36" s="8" t="s">
        <v>14</v>
      </c>
      <c r="I36" s="30">
        <f>IFERROR(((I35/I32)*100),0)</f>
        <v>97.126094036163281</v>
      </c>
      <c r="J36" s="30">
        <f>IFERROR(((J35/J32)*100),0)</f>
        <v>111.43916572164949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98.976249383069543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98.976249383069543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9</v>
      </c>
      <c r="E37" s="15" t="s">
        <v>9</v>
      </c>
      <c r="F37" s="15" t="s">
        <v>9</v>
      </c>
      <c r="G37" s="15" t="s">
        <v>9</v>
      </c>
      <c r="H37" s="8" t="s">
        <v>15</v>
      </c>
      <c r="I37" s="30">
        <f>IFERROR(((I35/I33)*100),0)</f>
        <v>100.87183593437817</v>
      </c>
      <c r="J37" s="30">
        <f>IFERROR(((J35/J33)*100),0)</f>
        <v>97.565800712646691</v>
      </c>
      <c r="K37" s="30">
        <f>IFERROR(((K35/K33)*100),0)</f>
        <v>0</v>
      </c>
      <c r="L37" s="30">
        <f>IFERROR(((L35/L33)*100),0)</f>
        <v>100</v>
      </c>
      <c r="M37" s="30">
        <f>IFERROR(((M35/M33)*100),0)</f>
        <v>100.51108430876741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100.51108430876741</v>
      </c>
      <c r="S37" s="16"/>
      <c r="T37" s="11"/>
      <c r="U37" s="7"/>
    </row>
    <row r="38" spans="1:21" s="6" customFormat="1" x14ac:dyDescent="0.2">
      <c r="A38" s="7"/>
      <c r="B38" s="14" t="s">
        <v>9</v>
      </c>
      <c r="C38" s="15" t="s">
        <v>9</v>
      </c>
      <c r="D38" s="15" t="s">
        <v>9</v>
      </c>
      <c r="E38" s="15" t="s">
        <v>9</v>
      </c>
      <c r="F38" s="15" t="s">
        <v>9</v>
      </c>
      <c r="G38" s="15" t="s">
        <v>9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24</v>
      </c>
      <c r="E39" s="34" t="s">
        <v>9</v>
      </c>
      <c r="F39" s="34" t="s">
        <v>9</v>
      </c>
      <c r="G39" s="34" t="s">
        <v>9</v>
      </c>
      <c r="H39" s="35" t="s">
        <v>25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24</v>
      </c>
      <c r="E40" s="34" t="s">
        <v>9</v>
      </c>
      <c r="F40" s="34" t="s">
        <v>9</v>
      </c>
      <c r="G40" s="34" t="s">
        <v>9</v>
      </c>
      <c r="H40" s="35" t="s">
        <v>18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24</v>
      </c>
      <c r="E41" s="34" t="s">
        <v>9</v>
      </c>
      <c r="F41" s="34" t="s">
        <v>9</v>
      </c>
      <c r="G41" s="34" t="s">
        <v>9</v>
      </c>
      <c r="H41" s="35" t="s">
        <v>19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217599.6</v>
      </c>
      <c r="M41" s="31">
        <f>SUM(I41:L41)</f>
        <v>217599.6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217599.6</v>
      </c>
      <c r="S41" s="38">
        <f>IFERROR(((+R41/M41)*100),0)</f>
        <v>100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24</v>
      </c>
      <c r="E42" s="34" t="s">
        <v>9</v>
      </c>
      <c r="F42" s="34" t="s">
        <v>9</v>
      </c>
      <c r="G42" s="34" t="s">
        <v>9</v>
      </c>
      <c r="H42" s="35" t="s">
        <v>20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217599.6</v>
      </c>
      <c r="M42" s="31">
        <f>SUM(I42:L42)</f>
        <v>217599.6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217599.6</v>
      </c>
      <c r="S42" s="38">
        <f>IFERROR(((+R42/M42)*100),0)</f>
        <v>100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24</v>
      </c>
      <c r="E43" s="34" t="s">
        <v>9</v>
      </c>
      <c r="F43" s="34" t="s">
        <v>9</v>
      </c>
      <c r="G43" s="34" t="s">
        <v>9</v>
      </c>
      <c r="H43" s="35" t="s">
        <v>21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217599.6</v>
      </c>
      <c r="M43" s="31">
        <f>SUM(I43:L43)</f>
        <v>217599.6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217599.6</v>
      </c>
      <c r="S43" s="38">
        <f>IFERROR(((+R43/M43)*100),0)</f>
        <v>100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24</v>
      </c>
      <c r="E44" s="34" t="s">
        <v>9</v>
      </c>
      <c r="F44" s="34" t="s">
        <v>9</v>
      </c>
      <c r="G44" s="34" t="s">
        <v>9</v>
      </c>
      <c r="H44" s="35" t="s">
        <v>14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24</v>
      </c>
      <c r="E45" s="34" t="s">
        <v>9</v>
      </c>
      <c r="F45" s="34" t="s">
        <v>9</v>
      </c>
      <c r="G45" s="34" t="s">
        <v>9</v>
      </c>
      <c r="H45" s="35" t="s">
        <v>15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100</v>
      </c>
      <c r="M45" s="30">
        <f>IFERROR(((M43/M41)*100),0)</f>
        <v>100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100</v>
      </c>
      <c r="S45" s="38"/>
      <c r="T45" s="37"/>
      <c r="U45" s="32"/>
    </row>
    <row r="46" spans="1:21" s="39" customFormat="1" x14ac:dyDescent="0.2">
      <c r="A46" s="32"/>
      <c r="B46" s="33" t="s">
        <v>9</v>
      </c>
      <c r="C46" s="34" t="s">
        <v>9</v>
      </c>
      <c r="D46" s="34" t="s">
        <v>9</v>
      </c>
      <c r="E46" s="34" t="s">
        <v>9</v>
      </c>
      <c r="F46" s="34" t="s">
        <v>9</v>
      </c>
      <c r="G46" s="34" t="s">
        <v>9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16</v>
      </c>
      <c r="C47" s="34" t="s">
        <v>22</v>
      </c>
      <c r="D47" s="34" t="s">
        <v>24</v>
      </c>
      <c r="E47" s="34" t="s">
        <v>26</v>
      </c>
      <c r="F47" s="34" t="s">
        <v>9</v>
      </c>
      <c r="G47" s="34" t="s">
        <v>9</v>
      </c>
      <c r="H47" s="35" t="s">
        <v>27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16</v>
      </c>
      <c r="C48" s="34" t="s">
        <v>22</v>
      </c>
      <c r="D48" s="34" t="s">
        <v>24</v>
      </c>
      <c r="E48" s="34" t="s">
        <v>26</v>
      </c>
      <c r="F48" s="34" t="s">
        <v>9</v>
      </c>
      <c r="G48" s="34" t="s">
        <v>9</v>
      </c>
      <c r="H48" s="35" t="s">
        <v>18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16</v>
      </c>
      <c r="C49" s="34" t="s">
        <v>22</v>
      </c>
      <c r="D49" s="34" t="s">
        <v>24</v>
      </c>
      <c r="E49" s="34" t="s">
        <v>26</v>
      </c>
      <c r="F49" s="34" t="s">
        <v>9</v>
      </c>
      <c r="G49" s="34" t="s">
        <v>9</v>
      </c>
      <c r="H49" s="35" t="s">
        <v>19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217599.6</v>
      </c>
      <c r="M49" s="31">
        <f>SUM(I49:L49)</f>
        <v>217599.6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217599.6</v>
      </c>
      <c r="S49" s="38">
        <f>IFERROR(((+R49/M49)*100),0)</f>
        <v>100</v>
      </c>
      <c r="T49" s="37">
        <v>0</v>
      </c>
      <c r="U49" s="32"/>
    </row>
    <row r="50" spans="1:21" s="39" customFormat="1" x14ac:dyDescent="0.2">
      <c r="A50" s="32"/>
      <c r="B50" s="33" t="s">
        <v>16</v>
      </c>
      <c r="C50" s="34" t="s">
        <v>22</v>
      </c>
      <c r="D50" s="34" t="s">
        <v>24</v>
      </c>
      <c r="E50" s="34" t="s">
        <v>26</v>
      </c>
      <c r="F50" s="34" t="s">
        <v>9</v>
      </c>
      <c r="G50" s="34" t="s">
        <v>9</v>
      </c>
      <c r="H50" s="35" t="s">
        <v>20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217599.6</v>
      </c>
      <c r="M50" s="31">
        <f>SUM(I50:L50)</f>
        <v>217599.6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217599.6</v>
      </c>
      <c r="S50" s="38">
        <f>IFERROR(((+R50/M50)*100),0)</f>
        <v>100</v>
      </c>
      <c r="T50" s="37">
        <v>0</v>
      </c>
      <c r="U50" s="32"/>
    </row>
    <row r="51" spans="1:21" s="39" customFormat="1" x14ac:dyDescent="0.2">
      <c r="A51" s="32"/>
      <c r="B51" s="33" t="s">
        <v>16</v>
      </c>
      <c r="C51" s="34" t="s">
        <v>22</v>
      </c>
      <c r="D51" s="34" t="s">
        <v>24</v>
      </c>
      <c r="E51" s="34" t="s">
        <v>26</v>
      </c>
      <c r="F51" s="34" t="s">
        <v>9</v>
      </c>
      <c r="G51" s="34" t="s">
        <v>9</v>
      </c>
      <c r="H51" s="35" t="s">
        <v>21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217599.6</v>
      </c>
      <c r="M51" s="31">
        <f>SUM(I51:L51)</f>
        <v>217599.6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217599.6</v>
      </c>
      <c r="S51" s="38">
        <f>IFERROR(((+R51/M51)*100),0)</f>
        <v>100</v>
      </c>
      <c r="T51" s="37">
        <v>0</v>
      </c>
      <c r="U51" s="32"/>
    </row>
    <row r="52" spans="1:21" s="39" customFormat="1" x14ac:dyDescent="0.2">
      <c r="A52" s="32"/>
      <c r="B52" s="33" t="s">
        <v>16</v>
      </c>
      <c r="C52" s="34" t="s">
        <v>22</v>
      </c>
      <c r="D52" s="34" t="s">
        <v>24</v>
      </c>
      <c r="E52" s="34" t="s">
        <v>26</v>
      </c>
      <c r="F52" s="34" t="s">
        <v>9</v>
      </c>
      <c r="G52" s="34" t="s">
        <v>9</v>
      </c>
      <c r="H52" s="35" t="s">
        <v>14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16</v>
      </c>
      <c r="C53" s="34" t="s">
        <v>22</v>
      </c>
      <c r="D53" s="34" t="s">
        <v>24</v>
      </c>
      <c r="E53" s="34" t="s">
        <v>26</v>
      </c>
      <c r="F53" s="34" t="s">
        <v>9</v>
      </c>
      <c r="G53" s="34" t="s">
        <v>9</v>
      </c>
      <c r="H53" s="35" t="s">
        <v>15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100</v>
      </c>
      <c r="M53" s="30">
        <f>IFERROR(((M51/M49)*100),0)</f>
        <v>100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100</v>
      </c>
      <c r="S53" s="38"/>
      <c r="T53" s="37"/>
      <c r="U53" s="32"/>
    </row>
    <row r="54" spans="1:21" s="39" customFormat="1" x14ac:dyDescent="0.2">
      <c r="A54" s="32"/>
      <c r="B54" s="33" t="s">
        <v>9</v>
      </c>
      <c r="C54" s="34" t="s">
        <v>9</v>
      </c>
      <c r="D54" s="34" t="s">
        <v>9</v>
      </c>
      <c r="E54" s="34" t="s">
        <v>9</v>
      </c>
      <c r="F54" s="34" t="s">
        <v>9</v>
      </c>
      <c r="G54" s="34" t="s">
        <v>9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16</v>
      </c>
      <c r="C55" s="34" t="s">
        <v>22</v>
      </c>
      <c r="D55" s="34" t="s">
        <v>24</v>
      </c>
      <c r="E55" s="34" t="s">
        <v>26</v>
      </c>
      <c r="F55" s="34" t="s">
        <v>28</v>
      </c>
      <c r="G55" s="34" t="s">
        <v>9</v>
      </c>
      <c r="H55" s="35" t="s">
        <v>29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16</v>
      </c>
      <c r="C56" s="34" t="s">
        <v>22</v>
      </c>
      <c r="D56" s="34" t="s">
        <v>24</v>
      </c>
      <c r="E56" s="34" t="s">
        <v>26</v>
      </c>
      <c r="F56" s="34" t="s">
        <v>28</v>
      </c>
      <c r="G56" s="34" t="s">
        <v>9</v>
      </c>
      <c r="H56" s="35" t="s">
        <v>18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16</v>
      </c>
      <c r="C57" s="34" t="s">
        <v>22</v>
      </c>
      <c r="D57" s="34" t="s">
        <v>24</v>
      </c>
      <c r="E57" s="34" t="s">
        <v>26</v>
      </c>
      <c r="F57" s="34" t="s">
        <v>28</v>
      </c>
      <c r="G57" s="34" t="s">
        <v>9</v>
      </c>
      <c r="H57" s="35" t="s">
        <v>19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217599.6</v>
      </c>
      <c r="M57" s="31">
        <f>SUM(I57:L57)</f>
        <v>217599.6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217599.6</v>
      </c>
      <c r="S57" s="38">
        <f>IFERROR(((+R57/M57)*100),0)</f>
        <v>100</v>
      </c>
      <c r="T57" s="37">
        <v>0</v>
      </c>
      <c r="U57" s="32"/>
    </row>
    <row r="58" spans="1:21" s="39" customFormat="1" x14ac:dyDescent="0.2">
      <c r="A58" s="32"/>
      <c r="B58" s="33" t="s">
        <v>16</v>
      </c>
      <c r="C58" s="34" t="s">
        <v>22</v>
      </c>
      <c r="D58" s="34" t="s">
        <v>24</v>
      </c>
      <c r="E58" s="34" t="s">
        <v>26</v>
      </c>
      <c r="F58" s="34" t="s">
        <v>28</v>
      </c>
      <c r="G58" s="34" t="s">
        <v>9</v>
      </c>
      <c r="H58" s="35" t="s">
        <v>20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217599.6</v>
      </c>
      <c r="M58" s="31">
        <f>SUM(I58:L58)</f>
        <v>217599.6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217599.6</v>
      </c>
      <c r="S58" s="38">
        <f>IFERROR(((+R58/M58)*100),0)</f>
        <v>100</v>
      </c>
      <c r="T58" s="37">
        <v>0</v>
      </c>
      <c r="U58" s="32"/>
    </row>
    <row r="59" spans="1:21" s="39" customFormat="1" x14ac:dyDescent="0.2">
      <c r="A59" s="32"/>
      <c r="B59" s="33" t="s">
        <v>16</v>
      </c>
      <c r="C59" s="34" t="s">
        <v>22</v>
      </c>
      <c r="D59" s="34" t="s">
        <v>24</v>
      </c>
      <c r="E59" s="34" t="s">
        <v>26</v>
      </c>
      <c r="F59" s="34" t="s">
        <v>28</v>
      </c>
      <c r="G59" s="34" t="s">
        <v>9</v>
      </c>
      <c r="H59" s="35" t="s">
        <v>21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217599.6</v>
      </c>
      <c r="M59" s="31">
        <f>SUM(I59:L59)</f>
        <v>217599.6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217599.6</v>
      </c>
      <c r="S59" s="38">
        <f>IFERROR(((+R59/M59)*100),0)</f>
        <v>100</v>
      </c>
      <c r="T59" s="37">
        <v>0</v>
      </c>
      <c r="U59" s="32"/>
    </row>
    <row r="60" spans="1:21" s="39" customFormat="1" x14ac:dyDescent="0.2">
      <c r="A60" s="32"/>
      <c r="B60" s="33" t="s">
        <v>16</v>
      </c>
      <c r="C60" s="34" t="s">
        <v>22</v>
      </c>
      <c r="D60" s="34" t="s">
        <v>24</v>
      </c>
      <c r="E60" s="34" t="s">
        <v>26</v>
      </c>
      <c r="F60" s="34" t="s">
        <v>28</v>
      </c>
      <c r="G60" s="34" t="s">
        <v>9</v>
      </c>
      <c r="H60" s="35" t="s">
        <v>14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16</v>
      </c>
      <c r="C61" s="34" t="s">
        <v>22</v>
      </c>
      <c r="D61" s="34" t="s">
        <v>24</v>
      </c>
      <c r="E61" s="34" t="s">
        <v>26</v>
      </c>
      <c r="F61" s="34" t="s">
        <v>28</v>
      </c>
      <c r="G61" s="34" t="s">
        <v>9</v>
      </c>
      <c r="H61" s="35" t="s">
        <v>15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100</v>
      </c>
      <c r="M61" s="30">
        <f>IFERROR(((M59/M57)*100),0)</f>
        <v>100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100</v>
      </c>
      <c r="S61" s="38"/>
      <c r="T61" s="37"/>
      <c r="U61" s="32"/>
    </row>
    <row r="62" spans="1:21" s="39" customFormat="1" x14ac:dyDescent="0.2">
      <c r="A62" s="32"/>
      <c r="B62" s="33" t="s">
        <v>9</v>
      </c>
      <c r="C62" s="34" t="s">
        <v>9</v>
      </c>
      <c r="D62" s="34" t="s">
        <v>9</v>
      </c>
      <c r="E62" s="34" t="s">
        <v>9</v>
      </c>
      <c r="F62" s="34" t="s">
        <v>9</v>
      </c>
      <c r="G62" s="34" t="s">
        <v>9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16</v>
      </c>
      <c r="C63" s="34" t="s">
        <v>22</v>
      </c>
      <c r="D63" s="34" t="s">
        <v>24</v>
      </c>
      <c r="E63" s="34" t="s">
        <v>26</v>
      </c>
      <c r="F63" s="34" t="s">
        <v>28</v>
      </c>
      <c r="G63" s="34" t="s">
        <v>30</v>
      </c>
      <c r="H63" s="35" t="s">
        <v>31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16</v>
      </c>
      <c r="C64" s="34" t="s">
        <v>22</v>
      </c>
      <c r="D64" s="34" t="s">
        <v>24</v>
      </c>
      <c r="E64" s="34" t="s">
        <v>26</v>
      </c>
      <c r="F64" s="34" t="s">
        <v>28</v>
      </c>
      <c r="G64" s="34" t="s">
        <v>30</v>
      </c>
      <c r="H64" s="35" t="s">
        <v>18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16</v>
      </c>
      <c r="C65" s="34" t="s">
        <v>22</v>
      </c>
      <c r="D65" s="34" t="s">
        <v>24</v>
      </c>
      <c r="E65" s="34" t="s">
        <v>26</v>
      </c>
      <c r="F65" s="34" t="s">
        <v>28</v>
      </c>
      <c r="G65" s="34" t="s">
        <v>30</v>
      </c>
      <c r="H65" s="35" t="s">
        <v>19</v>
      </c>
      <c r="I65" s="42">
        <v>0</v>
      </c>
      <c r="J65" s="42">
        <v>0</v>
      </c>
      <c r="K65" s="42">
        <v>0</v>
      </c>
      <c r="L65" s="42">
        <v>217599.6</v>
      </c>
      <c r="M65" s="31">
        <f>SUM(I65:L65)</f>
        <v>217599.6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217599.6</v>
      </c>
      <c r="S65" s="38">
        <f>IFERROR(((+R65/M65)*100),0)</f>
        <v>100</v>
      </c>
      <c r="T65" s="37">
        <v>0</v>
      </c>
      <c r="U65" s="32"/>
    </row>
    <row r="66" spans="1:21" s="39" customFormat="1" x14ac:dyDescent="0.2">
      <c r="A66" s="32"/>
      <c r="B66" s="33" t="s">
        <v>16</v>
      </c>
      <c r="C66" s="34" t="s">
        <v>22</v>
      </c>
      <c r="D66" s="34" t="s">
        <v>24</v>
      </c>
      <c r="E66" s="34" t="s">
        <v>26</v>
      </c>
      <c r="F66" s="34" t="s">
        <v>28</v>
      </c>
      <c r="G66" s="34" t="s">
        <v>30</v>
      </c>
      <c r="H66" s="35" t="s">
        <v>20</v>
      </c>
      <c r="I66" s="42">
        <v>0</v>
      </c>
      <c r="J66" s="42">
        <v>0</v>
      </c>
      <c r="K66" s="42">
        <v>0</v>
      </c>
      <c r="L66" s="42">
        <v>217599.6</v>
      </c>
      <c r="M66" s="31">
        <f>SUM(I66:L66)</f>
        <v>217599.6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217599.6</v>
      </c>
      <c r="S66" s="38">
        <f>IFERROR(((+R66/M66)*100),0)</f>
        <v>100</v>
      </c>
      <c r="T66" s="37">
        <v>0</v>
      </c>
      <c r="U66" s="32"/>
    </row>
    <row r="67" spans="1:21" s="39" customFormat="1" x14ac:dyDescent="0.2">
      <c r="A67" s="32"/>
      <c r="B67" s="33" t="s">
        <v>16</v>
      </c>
      <c r="C67" s="34" t="s">
        <v>22</v>
      </c>
      <c r="D67" s="34" t="s">
        <v>24</v>
      </c>
      <c r="E67" s="34" t="s">
        <v>26</v>
      </c>
      <c r="F67" s="34" t="s">
        <v>28</v>
      </c>
      <c r="G67" s="34" t="s">
        <v>30</v>
      </c>
      <c r="H67" s="35" t="s">
        <v>21</v>
      </c>
      <c r="I67" s="42">
        <v>0</v>
      </c>
      <c r="J67" s="42">
        <v>0</v>
      </c>
      <c r="K67" s="42">
        <v>0</v>
      </c>
      <c r="L67" s="42">
        <v>217599.6</v>
      </c>
      <c r="M67" s="31">
        <f>SUM(I67:L67)</f>
        <v>217599.6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217599.6</v>
      </c>
      <c r="S67" s="38">
        <f>IFERROR(((+R67/M67)*100),0)</f>
        <v>100</v>
      </c>
      <c r="T67" s="37">
        <v>0</v>
      </c>
      <c r="U67" s="32"/>
    </row>
    <row r="68" spans="1:21" s="39" customFormat="1" x14ac:dyDescent="0.2">
      <c r="A68" s="32"/>
      <c r="B68" s="33" t="s">
        <v>16</v>
      </c>
      <c r="C68" s="34" t="s">
        <v>22</v>
      </c>
      <c r="D68" s="34" t="s">
        <v>24</v>
      </c>
      <c r="E68" s="34" t="s">
        <v>26</v>
      </c>
      <c r="F68" s="34" t="s">
        <v>28</v>
      </c>
      <c r="G68" s="34" t="s">
        <v>30</v>
      </c>
      <c r="H68" s="35" t="s">
        <v>14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16</v>
      </c>
      <c r="C69" s="34" t="s">
        <v>22</v>
      </c>
      <c r="D69" s="34" t="s">
        <v>24</v>
      </c>
      <c r="E69" s="34" t="s">
        <v>26</v>
      </c>
      <c r="F69" s="34" t="s">
        <v>28</v>
      </c>
      <c r="G69" s="34" t="s">
        <v>30</v>
      </c>
      <c r="H69" s="35" t="s">
        <v>15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100</v>
      </c>
      <c r="M69" s="30">
        <f>IFERROR(((M67/M65)*100),0)</f>
        <v>100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100</v>
      </c>
      <c r="S69" s="38"/>
      <c r="T69" s="37"/>
      <c r="U69" s="32"/>
    </row>
    <row r="70" spans="1:21" s="6" customFormat="1" x14ac:dyDescent="0.2">
      <c r="A70" s="7"/>
      <c r="B70" s="14" t="s">
        <v>9</v>
      </c>
      <c r="C70" s="15" t="s">
        <v>9</v>
      </c>
      <c r="D70" s="15" t="s">
        <v>9</v>
      </c>
      <c r="E70" s="15" t="s">
        <v>9</v>
      </c>
      <c r="F70" s="15" t="s">
        <v>9</v>
      </c>
      <c r="G70" s="15" t="s">
        <v>9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16</v>
      </c>
      <c r="C71" s="15" t="s">
        <v>22</v>
      </c>
      <c r="D71" s="15" t="s">
        <v>32</v>
      </c>
      <c r="E71" s="15" t="s">
        <v>9</v>
      </c>
      <c r="F71" s="15" t="s">
        <v>9</v>
      </c>
      <c r="G71" s="15" t="s">
        <v>9</v>
      </c>
      <c r="H71" s="8" t="s">
        <v>33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16</v>
      </c>
      <c r="C72" s="15" t="s">
        <v>22</v>
      </c>
      <c r="D72" s="15" t="s">
        <v>32</v>
      </c>
      <c r="E72" s="15" t="s">
        <v>9</v>
      </c>
      <c r="F72" s="15" t="s">
        <v>9</v>
      </c>
      <c r="G72" s="15" t="s">
        <v>9</v>
      </c>
      <c r="H72" s="8" t="s">
        <v>18</v>
      </c>
      <c r="I72" s="9">
        <f>+I80</f>
        <v>37897399</v>
      </c>
      <c r="J72" s="9">
        <f t="shared" ref="J72:L72" si="12">+J80</f>
        <v>3880000</v>
      </c>
      <c r="K72" s="9">
        <f t="shared" si="12"/>
        <v>0</v>
      </c>
      <c r="L72" s="9">
        <f t="shared" si="12"/>
        <v>0</v>
      </c>
      <c r="M72" s="31">
        <f>SUM(I72:L72)</f>
        <v>41777399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41777399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16</v>
      </c>
      <c r="C73" s="15" t="s">
        <v>22</v>
      </c>
      <c r="D73" s="15" t="s">
        <v>32</v>
      </c>
      <c r="E73" s="15" t="s">
        <v>9</v>
      </c>
      <c r="F73" s="15" t="s">
        <v>9</v>
      </c>
      <c r="G73" s="15" t="s">
        <v>9</v>
      </c>
      <c r="H73" s="8" t="s">
        <v>19</v>
      </c>
      <c r="I73" s="9">
        <f t="shared" ref="I73:L75" si="13">+I81</f>
        <v>36490129.329999998</v>
      </c>
      <c r="J73" s="9">
        <f t="shared" si="13"/>
        <v>4431716.4399999995</v>
      </c>
      <c r="K73" s="9">
        <f t="shared" si="13"/>
        <v>0</v>
      </c>
      <c r="L73" s="9">
        <f t="shared" si="13"/>
        <v>0</v>
      </c>
      <c r="M73" s="31">
        <f>SUM(I73:L73)</f>
        <v>40921845.769999996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40921845.769999996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16</v>
      </c>
      <c r="C74" s="15" t="s">
        <v>22</v>
      </c>
      <c r="D74" s="15" t="s">
        <v>32</v>
      </c>
      <c r="E74" s="15" t="s">
        <v>9</v>
      </c>
      <c r="F74" s="15" t="s">
        <v>9</v>
      </c>
      <c r="G74" s="15" t="s">
        <v>9</v>
      </c>
      <c r="H74" s="8" t="s">
        <v>20</v>
      </c>
      <c r="I74" s="9">
        <f t="shared" si="13"/>
        <v>36808263.390000001</v>
      </c>
      <c r="J74" s="9">
        <f t="shared" si="13"/>
        <v>4323839.63</v>
      </c>
      <c r="K74" s="9">
        <f t="shared" si="13"/>
        <v>0</v>
      </c>
      <c r="L74" s="9">
        <f t="shared" si="13"/>
        <v>0</v>
      </c>
      <c r="M74" s="31">
        <f>SUM(I74:L74)</f>
        <v>41132103.020000003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41132103.020000003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16</v>
      </c>
      <c r="C75" s="15" t="s">
        <v>22</v>
      </c>
      <c r="D75" s="15" t="s">
        <v>32</v>
      </c>
      <c r="E75" s="15" t="s">
        <v>9</v>
      </c>
      <c r="F75" s="15" t="s">
        <v>9</v>
      </c>
      <c r="G75" s="15" t="s">
        <v>9</v>
      </c>
      <c r="H75" s="8" t="s">
        <v>21</v>
      </c>
      <c r="I75" s="9">
        <f t="shared" si="13"/>
        <v>36808263.390000001</v>
      </c>
      <c r="J75" s="9">
        <f t="shared" si="13"/>
        <v>4323839.63</v>
      </c>
      <c r="K75" s="9">
        <f t="shared" si="13"/>
        <v>0</v>
      </c>
      <c r="L75" s="9">
        <f t="shared" si="13"/>
        <v>0</v>
      </c>
      <c r="M75" s="31">
        <f>SUM(I75:L75)</f>
        <v>41132103.020000003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41132103.020000003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16</v>
      </c>
      <c r="C76" s="15" t="s">
        <v>22</v>
      </c>
      <c r="D76" s="15" t="s">
        <v>32</v>
      </c>
      <c r="E76" s="15" t="s">
        <v>9</v>
      </c>
      <c r="F76" s="15" t="s">
        <v>9</v>
      </c>
      <c r="G76" s="15" t="s">
        <v>9</v>
      </c>
      <c r="H76" s="8" t="s">
        <v>14</v>
      </c>
      <c r="I76" s="30">
        <f>IFERROR(((I75/I72)*100),0)</f>
        <v>97.126094036163281</v>
      </c>
      <c r="J76" s="30">
        <f>IFERROR(((J75/J72)*100),0)</f>
        <v>111.43916572164949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98.455394554361803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98.455394554361803</v>
      </c>
      <c r="S76" s="16"/>
      <c r="T76" s="11"/>
      <c r="U76" s="7"/>
    </row>
    <row r="77" spans="1:21" s="6" customFormat="1" x14ac:dyDescent="0.2">
      <c r="A77" s="7"/>
      <c r="B77" s="14" t="s">
        <v>16</v>
      </c>
      <c r="C77" s="15" t="s">
        <v>22</v>
      </c>
      <c r="D77" s="15" t="s">
        <v>32</v>
      </c>
      <c r="E77" s="15" t="s">
        <v>9</v>
      </c>
      <c r="F77" s="15" t="s">
        <v>9</v>
      </c>
      <c r="G77" s="15" t="s">
        <v>9</v>
      </c>
      <c r="H77" s="8" t="s">
        <v>15</v>
      </c>
      <c r="I77" s="30">
        <f>IFERROR(((I75/I73)*100),0)</f>
        <v>100.87183593437817</v>
      </c>
      <c r="J77" s="30">
        <f>IFERROR(((J75/J73)*100),0)</f>
        <v>97.565800712646691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100.51380197066806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100.51380197066806</v>
      </c>
      <c r="S77" s="16"/>
      <c r="T77" s="11"/>
      <c r="U77" s="7"/>
    </row>
    <row r="78" spans="1:21" s="6" customFormat="1" x14ac:dyDescent="0.2">
      <c r="A78" s="7"/>
      <c r="B78" s="14" t="s">
        <v>9</v>
      </c>
      <c r="C78" s="15" t="s">
        <v>9</v>
      </c>
      <c r="D78" s="15" t="s">
        <v>9</v>
      </c>
      <c r="E78" s="15" t="s">
        <v>9</v>
      </c>
      <c r="F78" s="15" t="s">
        <v>9</v>
      </c>
      <c r="G78" s="15" t="s">
        <v>9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16</v>
      </c>
      <c r="C79" s="15" t="s">
        <v>22</v>
      </c>
      <c r="D79" s="15" t="s">
        <v>32</v>
      </c>
      <c r="E79" s="15" t="s">
        <v>34</v>
      </c>
      <c r="F79" s="15" t="s">
        <v>9</v>
      </c>
      <c r="G79" s="15" t="s">
        <v>9</v>
      </c>
      <c r="H79" s="8" t="s">
        <v>35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16</v>
      </c>
      <c r="C80" s="15" t="s">
        <v>22</v>
      </c>
      <c r="D80" s="15" t="s">
        <v>32</v>
      </c>
      <c r="E80" s="15" t="s">
        <v>34</v>
      </c>
      <c r="F80" s="15" t="s">
        <v>9</v>
      </c>
      <c r="G80" s="15" t="s">
        <v>9</v>
      </c>
      <c r="H80" s="8" t="s">
        <v>18</v>
      </c>
      <c r="I80" s="9">
        <f>+I88</f>
        <v>37897399</v>
      </c>
      <c r="J80" s="9">
        <f t="shared" ref="J80:L80" si="14">+J88</f>
        <v>3880000</v>
      </c>
      <c r="K80" s="9">
        <f t="shared" si="14"/>
        <v>0</v>
      </c>
      <c r="L80" s="9">
        <f t="shared" si="14"/>
        <v>0</v>
      </c>
      <c r="M80" s="31">
        <f>SUM(I80:L80)</f>
        <v>41777399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41777399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16</v>
      </c>
      <c r="C81" s="15" t="s">
        <v>22</v>
      </c>
      <c r="D81" s="15" t="s">
        <v>32</v>
      </c>
      <c r="E81" s="15" t="s">
        <v>34</v>
      </c>
      <c r="F81" s="15" t="s">
        <v>9</v>
      </c>
      <c r="G81" s="15" t="s">
        <v>9</v>
      </c>
      <c r="H81" s="8" t="s">
        <v>19</v>
      </c>
      <c r="I81" s="9">
        <f t="shared" ref="I81:L83" si="15">+I89</f>
        <v>36490129.329999998</v>
      </c>
      <c r="J81" s="9">
        <f t="shared" si="15"/>
        <v>4431716.4399999995</v>
      </c>
      <c r="K81" s="9">
        <f t="shared" si="15"/>
        <v>0</v>
      </c>
      <c r="L81" s="9">
        <f t="shared" si="15"/>
        <v>0</v>
      </c>
      <c r="M81" s="31">
        <f>SUM(I81:L81)</f>
        <v>40921845.769999996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40921845.769999996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16</v>
      </c>
      <c r="C82" s="15" t="s">
        <v>22</v>
      </c>
      <c r="D82" s="15" t="s">
        <v>32</v>
      </c>
      <c r="E82" s="15" t="s">
        <v>34</v>
      </c>
      <c r="F82" s="15" t="s">
        <v>9</v>
      </c>
      <c r="G82" s="15" t="s">
        <v>9</v>
      </c>
      <c r="H82" s="8" t="s">
        <v>20</v>
      </c>
      <c r="I82" s="9">
        <f t="shared" si="15"/>
        <v>36808263.390000001</v>
      </c>
      <c r="J82" s="9">
        <f t="shared" si="15"/>
        <v>4323839.63</v>
      </c>
      <c r="K82" s="9">
        <f t="shared" si="15"/>
        <v>0</v>
      </c>
      <c r="L82" s="9">
        <f t="shared" si="15"/>
        <v>0</v>
      </c>
      <c r="M82" s="31">
        <f>SUM(I82:L82)</f>
        <v>41132103.020000003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41132103.020000003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16</v>
      </c>
      <c r="C83" s="15" t="s">
        <v>22</v>
      </c>
      <c r="D83" s="15" t="s">
        <v>32</v>
      </c>
      <c r="E83" s="15" t="s">
        <v>34</v>
      </c>
      <c r="F83" s="15" t="s">
        <v>9</v>
      </c>
      <c r="G83" s="15" t="s">
        <v>9</v>
      </c>
      <c r="H83" s="8" t="s">
        <v>21</v>
      </c>
      <c r="I83" s="9">
        <f t="shared" si="15"/>
        <v>36808263.390000001</v>
      </c>
      <c r="J83" s="9">
        <f t="shared" si="15"/>
        <v>4323839.63</v>
      </c>
      <c r="K83" s="9">
        <f t="shared" si="15"/>
        <v>0</v>
      </c>
      <c r="L83" s="9">
        <f t="shared" si="15"/>
        <v>0</v>
      </c>
      <c r="M83" s="31">
        <f>SUM(I83:L83)</f>
        <v>41132103.020000003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41132103.020000003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16</v>
      </c>
      <c r="C84" s="15" t="s">
        <v>22</v>
      </c>
      <c r="D84" s="15" t="s">
        <v>32</v>
      </c>
      <c r="E84" s="15" t="s">
        <v>34</v>
      </c>
      <c r="F84" s="15" t="s">
        <v>9</v>
      </c>
      <c r="G84" s="15" t="s">
        <v>9</v>
      </c>
      <c r="H84" s="8" t="s">
        <v>14</v>
      </c>
      <c r="I84" s="30">
        <f>IFERROR(((I83/I80)*100),0)</f>
        <v>97.126094036163281</v>
      </c>
      <c r="J84" s="30">
        <f>IFERROR(((J83/J80)*100),0)</f>
        <v>111.43916572164949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98.455394554361803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98.455394554361803</v>
      </c>
      <c r="S84" s="16"/>
      <c r="T84" s="11"/>
      <c r="U84" s="7"/>
    </row>
    <row r="85" spans="1:21" s="6" customFormat="1" x14ac:dyDescent="0.2">
      <c r="A85" s="7"/>
      <c r="B85" s="14" t="s">
        <v>16</v>
      </c>
      <c r="C85" s="15" t="s">
        <v>22</v>
      </c>
      <c r="D85" s="15" t="s">
        <v>32</v>
      </c>
      <c r="E85" s="15" t="s">
        <v>34</v>
      </c>
      <c r="F85" s="15" t="s">
        <v>9</v>
      </c>
      <c r="G85" s="15" t="s">
        <v>9</v>
      </c>
      <c r="H85" s="8" t="s">
        <v>15</v>
      </c>
      <c r="I85" s="30">
        <f>IFERROR(((I83/I81)*100),0)</f>
        <v>100.87183593437817</v>
      </c>
      <c r="J85" s="30">
        <f>IFERROR(((J83/J81)*100),0)</f>
        <v>97.565800712646691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100.51380197066806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100.51380197066806</v>
      </c>
      <c r="S85" s="16"/>
      <c r="T85" s="11"/>
      <c r="U85" s="7"/>
    </row>
    <row r="86" spans="1:21" s="6" customFormat="1" x14ac:dyDescent="0.2">
      <c r="A86" s="7"/>
      <c r="B86" s="14" t="s">
        <v>9</v>
      </c>
      <c r="C86" s="15" t="s">
        <v>9</v>
      </c>
      <c r="D86" s="15" t="s">
        <v>9</v>
      </c>
      <c r="E86" s="15" t="s">
        <v>9</v>
      </c>
      <c r="F86" s="15" t="s">
        <v>9</v>
      </c>
      <c r="G86" s="15" t="s">
        <v>9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16</v>
      </c>
      <c r="C87" s="15" t="s">
        <v>22</v>
      </c>
      <c r="D87" s="15" t="s">
        <v>32</v>
      </c>
      <c r="E87" s="15" t="s">
        <v>34</v>
      </c>
      <c r="F87" s="15" t="s">
        <v>36</v>
      </c>
      <c r="G87" s="15" t="s">
        <v>9</v>
      </c>
      <c r="H87" s="8" t="s">
        <v>37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16</v>
      </c>
      <c r="C88" s="15" t="s">
        <v>22</v>
      </c>
      <c r="D88" s="15" t="s">
        <v>32</v>
      </c>
      <c r="E88" s="15" t="s">
        <v>34</v>
      </c>
      <c r="F88" s="15" t="s">
        <v>36</v>
      </c>
      <c r="G88" s="15" t="s">
        <v>9</v>
      </c>
      <c r="H88" s="8" t="s">
        <v>18</v>
      </c>
      <c r="I88" s="9">
        <f>+I96</f>
        <v>37897399</v>
      </c>
      <c r="J88" s="9">
        <f t="shared" ref="J88:L88" si="16">+J96</f>
        <v>3880000</v>
      </c>
      <c r="K88" s="9">
        <f t="shared" si="16"/>
        <v>0</v>
      </c>
      <c r="L88" s="9">
        <f t="shared" si="16"/>
        <v>0</v>
      </c>
      <c r="M88" s="31">
        <f>SUM(I88:L88)</f>
        <v>41777399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41777399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16</v>
      </c>
      <c r="C89" s="15" t="s">
        <v>22</v>
      </c>
      <c r="D89" s="15" t="s">
        <v>32</v>
      </c>
      <c r="E89" s="15" t="s">
        <v>34</v>
      </c>
      <c r="F89" s="15" t="s">
        <v>36</v>
      </c>
      <c r="G89" s="15" t="s">
        <v>9</v>
      </c>
      <c r="H89" s="8" t="s">
        <v>19</v>
      </c>
      <c r="I89" s="9">
        <f t="shared" ref="I89:L91" si="17">+I97</f>
        <v>36490129.329999998</v>
      </c>
      <c r="J89" s="9">
        <f t="shared" si="17"/>
        <v>4431716.4399999995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40921845.769999996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40921845.769999996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16</v>
      </c>
      <c r="C90" s="15" t="s">
        <v>22</v>
      </c>
      <c r="D90" s="15" t="s">
        <v>32</v>
      </c>
      <c r="E90" s="15" t="s">
        <v>34</v>
      </c>
      <c r="F90" s="15" t="s">
        <v>36</v>
      </c>
      <c r="G90" s="15" t="s">
        <v>9</v>
      </c>
      <c r="H90" s="8" t="s">
        <v>20</v>
      </c>
      <c r="I90" s="9">
        <f t="shared" si="17"/>
        <v>36808263.390000001</v>
      </c>
      <c r="J90" s="9">
        <f t="shared" si="17"/>
        <v>4323839.63</v>
      </c>
      <c r="K90" s="9">
        <f t="shared" si="17"/>
        <v>0</v>
      </c>
      <c r="L90" s="9">
        <f t="shared" si="17"/>
        <v>0</v>
      </c>
      <c r="M90" s="31">
        <f t="shared" si="18"/>
        <v>41132103.020000003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41132103.020000003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16</v>
      </c>
      <c r="C91" s="15" t="s">
        <v>22</v>
      </c>
      <c r="D91" s="15" t="s">
        <v>32</v>
      </c>
      <c r="E91" s="15" t="s">
        <v>34</v>
      </c>
      <c r="F91" s="15" t="s">
        <v>36</v>
      </c>
      <c r="G91" s="15" t="s">
        <v>9</v>
      </c>
      <c r="H91" s="8" t="s">
        <v>21</v>
      </c>
      <c r="I91" s="9">
        <f t="shared" si="17"/>
        <v>36808263.390000001</v>
      </c>
      <c r="J91" s="9">
        <f t="shared" si="17"/>
        <v>4323839.63</v>
      </c>
      <c r="K91" s="9">
        <f t="shared" si="17"/>
        <v>0</v>
      </c>
      <c r="L91" s="9">
        <f t="shared" si="17"/>
        <v>0</v>
      </c>
      <c r="M91" s="31">
        <f t="shared" si="18"/>
        <v>41132103.020000003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41132103.020000003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16</v>
      </c>
      <c r="C92" s="15" t="s">
        <v>22</v>
      </c>
      <c r="D92" s="15" t="s">
        <v>32</v>
      </c>
      <c r="E92" s="15" t="s">
        <v>34</v>
      </c>
      <c r="F92" s="15" t="s">
        <v>36</v>
      </c>
      <c r="G92" s="15" t="s">
        <v>9</v>
      </c>
      <c r="H92" s="8" t="s">
        <v>14</v>
      </c>
      <c r="I92" s="30">
        <f>IFERROR(((I91/I88)*100),0)</f>
        <v>97.126094036163281</v>
      </c>
      <c r="J92" s="30">
        <f>IFERROR(((J91/J88)*100),0)</f>
        <v>111.43916572164949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98.455394554361803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98.455394554361803</v>
      </c>
      <c r="S92" s="16"/>
      <c r="T92" s="11"/>
      <c r="U92" s="7"/>
    </row>
    <row r="93" spans="1:21" s="6" customFormat="1" x14ac:dyDescent="0.2">
      <c r="A93" s="7"/>
      <c r="B93" s="14" t="s">
        <v>16</v>
      </c>
      <c r="C93" s="15" t="s">
        <v>22</v>
      </c>
      <c r="D93" s="15" t="s">
        <v>32</v>
      </c>
      <c r="E93" s="15" t="s">
        <v>34</v>
      </c>
      <c r="F93" s="15" t="s">
        <v>36</v>
      </c>
      <c r="G93" s="15" t="s">
        <v>9</v>
      </c>
      <c r="H93" s="8" t="s">
        <v>15</v>
      </c>
      <c r="I93" s="30">
        <f>IFERROR(((I91/I89)*100),0)</f>
        <v>100.87183593437817</v>
      </c>
      <c r="J93" s="30">
        <f>IFERROR(((J91/J89)*100),0)</f>
        <v>97.565800712646691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100.51380197066806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100.51380197066806</v>
      </c>
      <c r="S93" s="16"/>
      <c r="T93" s="11"/>
      <c r="U93" s="7"/>
    </row>
    <row r="94" spans="1:21" s="6" customFormat="1" x14ac:dyDescent="0.2">
      <c r="A94" s="7"/>
      <c r="B94" s="14" t="s">
        <v>9</v>
      </c>
      <c r="C94" s="15" t="s">
        <v>9</v>
      </c>
      <c r="D94" s="15" t="s">
        <v>9</v>
      </c>
      <c r="E94" s="15" t="s">
        <v>9</v>
      </c>
      <c r="F94" s="15" t="s">
        <v>9</v>
      </c>
      <c r="G94" s="15" t="s">
        <v>9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16</v>
      </c>
      <c r="C95" s="15" t="s">
        <v>22</v>
      </c>
      <c r="D95" s="15" t="s">
        <v>32</v>
      </c>
      <c r="E95" s="15" t="s">
        <v>34</v>
      </c>
      <c r="F95" s="15" t="s">
        <v>36</v>
      </c>
      <c r="G95" s="15" t="s">
        <v>30</v>
      </c>
      <c r="H95" s="8" t="s">
        <v>31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16</v>
      </c>
      <c r="C96" s="15" t="s">
        <v>22</v>
      </c>
      <c r="D96" s="15" t="s">
        <v>32</v>
      </c>
      <c r="E96" s="15" t="s">
        <v>34</v>
      </c>
      <c r="F96" s="15" t="s">
        <v>36</v>
      </c>
      <c r="G96" s="15" t="s">
        <v>30</v>
      </c>
      <c r="H96" s="8" t="s">
        <v>18</v>
      </c>
      <c r="I96" s="42">
        <v>37897399</v>
      </c>
      <c r="J96" s="42">
        <v>3880000</v>
      </c>
      <c r="K96" s="42">
        <v>0</v>
      </c>
      <c r="L96" s="42">
        <v>0</v>
      </c>
      <c r="M96" s="31">
        <f>SUM(I96:L96)</f>
        <v>41777399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41777399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16</v>
      </c>
      <c r="C97" s="15" t="s">
        <v>22</v>
      </c>
      <c r="D97" s="15" t="s">
        <v>32</v>
      </c>
      <c r="E97" s="15" t="s">
        <v>34</v>
      </c>
      <c r="F97" s="15" t="s">
        <v>36</v>
      </c>
      <c r="G97" s="15" t="s">
        <v>30</v>
      </c>
      <c r="H97" s="8" t="s">
        <v>19</v>
      </c>
      <c r="I97" s="42">
        <v>36490129.329999998</v>
      </c>
      <c r="J97" s="42">
        <v>4431716.4399999995</v>
      </c>
      <c r="K97" s="42">
        <v>0</v>
      </c>
      <c r="L97" s="42">
        <v>0</v>
      </c>
      <c r="M97" s="31">
        <f t="shared" ref="M97:M99" si="19">SUM(I97:L97)</f>
        <v>40921845.769999996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40921845.769999996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16</v>
      </c>
      <c r="C98" s="15" t="s">
        <v>22</v>
      </c>
      <c r="D98" s="15" t="s">
        <v>32</v>
      </c>
      <c r="E98" s="15" t="s">
        <v>34</v>
      </c>
      <c r="F98" s="15" t="s">
        <v>36</v>
      </c>
      <c r="G98" s="15" t="s">
        <v>30</v>
      </c>
      <c r="H98" s="8" t="s">
        <v>20</v>
      </c>
      <c r="I98" s="42">
        <v>36808263.390000001</v>
      </c>
      <c r="J98" s="42">
        <v>4323839.63</v>
      </c>
      <c r="K98" s="42">
        <v>0</v>
      </c>
      <c r="L98" s="42">
        <v>0</v>
      </c>
      <c r="M98" s="31">
        <f t="shared" si="19"/>
        <v>41132103.020000003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41132103.020000003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16</v>
      </c>
      <c r="C99" s="15" t="s">
        <v>22</v>
      </c>
      <c r="D99" s="15" t="s">
        <v>32</v>
      </c>
      <c r="E99" s="15" t="s">
        <v>34</v>
      </c>
      <c r="F99" s="15" t="s">
        <v>36</v>
      </c>
      <c r="G99" s="15" t="s">
        <v>30</v>
      </c>
      <c r="H99" s="8" t="s">
        <v>21</v>
      </c>
      <c r="I99" s="42">
        <v>36808263.390000001</v>
      </c>
      <c r="J99" s="42">
        <v>4323839.63</v>
      </c>
      <c r="K99" s="43">
        <v>0</v>
      </c>
      <c r="L99" s="42">
        <v>0</v>
      </c>
      <c r="M99" s="31">
        <f t="shared" si="19"/>
        <v>41132103.020000003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41132103.020000003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16</v>
      </c>
      <c r="C100" s="15" t="s">
        <v>22</v>
      </c>
      <c r="D100" s="15" t="s">
        <v>32</v>
      </c>
      <c r="E100" s="15" t="s">
        <v>34</v>
      </c>
      <c r="F100" s="15" t="s">
        <v>36</v>
      </c>
      <c r="G100" s="15" t="s">
        <v>30</v>
      </c>
      <c r="H100" s="8" t="s">
        <v>14</v>
      </c>
      <c r="I100" s="30">
        <f>IFERROR(((I99/I96)*100),0)</f>
        <v>97.126094036163281</v>
      </c>
      <c r="J100" s="30">
        <f>IFERROR(((J99/J96)*100),0)</f>
        <v>111.43916572164949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98.455394554361803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98.455394554361803</v>
      </c>
      <c r="S100" s="16"/>
      <c r="T100" s="11"/>
      <c r="U100" s="7"/>
    </row>
    <row r="101" spans="1:21" s="6" customFormat="1" x14ac:dyDescent="0.2">
      <c r="A101" s="7"/>
      <c r="B101" s="14" t="s">
        <v>16</v>
      </c>
      <c r="C101" s="15" t="s">
        <v>22</v>
      </c>
      <c r="D101" s="15" t="s">
        <v>32</v>
      </c>
      <c r="E101" s="15" t="s">
        <v>34</v>
      </c>
      <c r="F101" s="15" t="s">
        <v>36</v>
      </c>
      <c r="G101" s="15" t="s">
        <v>30</v>
      </c>
      <c r="H101" s="8" t="s">
        <v>15</v>
      </c>
      <c r="I101" s="30">
        <f>IFERROR(((I99/I97)*100),0)</f>
        <v>100.87183593437817</v>
      </c>
      <c r="J101" s="30">
        <f>IFERROR(((J99/J97)*100),0)</f>
        <v>97.565800712646691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100.51380197066806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100.51380197066806</v>
      </c>
      <c r="S101" s="16"/>
      <c r="T101" s="11"/>
      <c r="U101" s="7"/>
    </row>
    <row r="102" spans="1:21" s="6" customFormat="1" x14ac:dyDescent="0.2">
      <c r="A102" s="7"/>
      <c r="B102" s="14" t="s">
        <v>9</v>
      </c>
      <c r="C102" s="15" t="s">
        <v>9</v>
      </c>
      <c r="D102" s="15" t="s">
        <v>9</v>
      </c>
      <c r="E102" s="15" t="s">
        <v>9</v>
      </c>
      <c r="F102" s="15" t="s">
        <v>9</v>
      </c>
      <c r="G102" s="15" t="s">
        <v>9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16</v>
      </c>
      <c r="C103" s="15" t="s">
        <v>38</v>
      </c>
      <c r="D103" s="15" t="s">
        <v>9</v>
      </c>
      <c r="E103" s="15" t="s">
        <v>9</v>
      </c>
      <c r="F103" s="15" t="s">
        <v>9</v>
      </c>
      <c r="G103" s="15" t="s">
        <v>9</v>
      </c>
      <c r="H103" s="8" t="s">
        <v>39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16</v>
      </c>
      <c r="C104" s="15" t="s">
        <v>38</v>
      </c>
      <c r="D104" s="15" t="s">
        <v>9</v>
      </c>
      <c r="E104" s="15" t="s">
        <v>9</v>
      </c>
      <c r="F104" s="15" t="s">
        <v>9</v>
      </c>
      <c r="G104" s="15" t="s">
        <v>9</v>
      </c>
      <c r="H104" s="8" t="s">
        <v>18</v>
      </c>
      <c r="I104" s="26">
        <f>+I112</f>
        <v>0</v>
      </c>
      <c r="J104" s="26">
        <f t="shared" ref="J104:L104" si="20">+J112</f>
        <v>98080620</v>
      </c>
      <c r="K104" s="26">
        <f t="shared" si="20"/>
        <v>13386762</v>
      </c>
      <c r="L104" s="26">
        <f t="shared" si="20"/>
        <v>0</v>
      </c>
      <c r="M104" s="31">
        <f>SUM(I104:L104)</f>
        <v>111467382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111467382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16</v>
      </c>
      <c r="C105" s="15" t="s">
        <v>38</v>
      </c>
      <c r="D105" s="15" t="s">
        <v>9</v>
      </c>
      <c r="E105" s="15" t="s">
        <v>9</v>
      </c>
      <c r="F105" s="15" t="s">
        <v>9</v>
      </c>
      <c r="G105" s="15" t="s">
        <v>9</v>
      </c>
      <c r="H105" s="8" t="s">
        <v>19</v>
      </c>
      <c r="I105" s="26">
        <f t="shared" ref="I105:L107" si="21">+I113</f>
        <v>0</v>
      </c>
      <c r="J105" s="26">
        <f t="shared" si="21"/>
        <v>98718573.63000001</v>
      </c>
      <c r="K105" s="26">
        <f t="shared" si="21"/>
        <v>13386762</v>
      </c>
      <c r="L105" s="26">
        <f t="shared" si="21"/>
        <v>0</v>
      </c>
      <c r="M105" s="31">
        <f>SUM(I105:L105)</f>
        <v>112105335.63000001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112105335.63000001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16</v>
      </c>
      <c r="C106" s="15" t="s">
        <v>38</v>
      </c>
      <c r="D106" s="15" t="s">
        <v>9</v>
      </c>
      <c r="E106" s="15" t="s">
        <v>9</v>
      </c>
      <c r="F106" s="15" t="s">
        <v>9</v>
      </c>
      <c r="G106" s="15" t="s">
        <v>9</v>
      </c>
      <c r="H106" s="8" t="s">
        <v>20</v>
      </c>
      <c r="I106" s="26">
        <f t="shared" si="21"/>
        <v>0</v>
      </c>
      <c r="J106" s="26">
        <f t="shared" si="21"/>
        <v>97052400.219999999</v>
      </c>
      <c r="K106" s="26">
        <f t="shared" si="21"/>
        <v>0</v>
      </c>
      <c r="L106" s="26">
        <f t="shared" si="21"/>
        <v>0</v>
      </c>
      <c r="M106" s="31">
        <f>SUM(I106:L106)</f>
        <v>97052400.219999999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97052400.219999999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16</v>
      </c>
      <c r="C107" s="15" t="s">
        <v>38</v>
      </c>
      <c r="D107" s="15" t="s">
        <v>9</v>
      </c>
      <c r="E107" s="15" t="s">
        <v>9</v>
      </c>
      <c r="F107" s="15" t="s">
        <v>9</v>
      </c>
      <c r="G107" s="15" t="s">
        <v>9</v>
      </c>
      <c r="H107" s="8" t="s">
        <v>21</v>
      </c>
      <c r="I107" s="26">
        <f t="shared" si="21"/>
        <v>0</v>
      </c>
      <c r="J107" s="26">
        <f t="shared" si="21"/>
        <v>97052400.219999999</v>
      </c>
      <c r="K107" s="26">
        <f t="shared" si="21"/>
        <v>0</v>
      </c>
      <c r="L107" s="26">
        <f t="shared" si="21"/>
        <v>0</v>
      </c>
      <c r="M107" s="31">
        <f>SUM(I107:L107)</f>
        <v>97052400.219999999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97052400.219999999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16</v>
      </c>
      <c r="C108" s="15" t="s">
        <v>38</v>
      </c>
      <c r="D108" s="15" t="s">
        <v>9</v>
      </c>
      <c r="E108" s="15" t="s">
        <v>9</v>
      </c>
      <c r="F108" s="15" t="s">
        <v>9</v>
      </c>
      <c r="G108" s="15" t="s">
        <v>9</v>
      </c>
      <c r="H108" s="8" t="s">
        <v>14</v>
      </c>
      <c r="I108" s="30">
        <f>IFERROR(((I107/I104)*100),0)</f>
        <v>0</v>
      </c>
      <c r="J108" s="30">
        <f>IFERROR(((J107/J104)*100),0)</f>
        <v>98.951658564148545</v>
      </c>
      <c r="K108" s="30">
        <f>IFERROR(((K107/K104)*100),0)</f>
        <v>0</v>
      </c>
      <c r="L108" s="30">
        <f>IFERROR(((L107/L104)*100),0)</f>
        <v>0</v>
      </c>
      <c r="M108" s="30">
        <f>IFERROR(((M107/M104)*100),0)</f>
        <v>87.067982111574125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87.067982111574125</v>
      </c>
      <c r="S108" s="16"/>
      <c r="T108" s="11"/>
      <c r="U108" s="7"/>
    </row>
    <row r="109" spans="1:21" s="6" customFormat="1" x14ac:dyDescent="0.2">
      <c r="A109" s="7"/>
      <c r="B109" s="14" t="s">
        <v>16</v>
      </c>
      <c r="C109" s="15" t="s">
        <v>38</v>
      </c>
      <c r="D109" s="15" t="s">
        <v>9</v>
      </c>
      <c r="E109" s="15" t="s">
        <v>9</v>
      </c>
      <c r="F109" s="15" t="s">
        <v>9</v>
      </c>
      <c r="G109" s="15" t="s">
        <v>9</v>
      </c>
      <c r="H109" s="8" t="s">
        <v>15</v>
      </c>
      <c r="I109" s="30">
        <f>IFERROR(((I107/I105)*100),0)</f>
        <v>0</v>
      </c>
      <c r="J109" s="30">
        <f>IFERROR(((J107/J105)*100),0)</f>
        <v>98.31219865853727</v>
      </c>
      <c r="K109" s="30">
        <f>IFERROR(((K107/K105)*100),0)</f>
        <v>0</v>
      </c>
      <c r="L109" s="30">
        <f>IFERROR(((L107/L105)*100),0)</f>
        <v>0</v>
      </c>
      <c r="M109" s="30">
        <f>IFERROR(((M107/M105)*100),0)</f>
        <v>86.572507610447971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86.572507610447971</v>
      </c>
      <c r="S109" s="16"/>
      <c r="T109" s="11"/>
      <c r="U109" s="7"/>
    </row>
    <row r="110" spans="1:21" s="6" customFormat="1" x14ac:dyDescent="0.2">
      <c r="A110" s="7"/>
      <c r="B110" s="14" t="s">
        <v>9</v>
      </c>
      <c r="C110" s="15" t="s">
        <v>9</v>
      </c>
      <c r="D110" s="15" t="s">
        <v>9</v>
      </c>
      <c r="E110" s="15" t="s">
        <v>9</v>
      </c>
      <c r="F110" s="15" t="s">
        <v>9</v>
      </c>
      <c r="G110" s="15" t="s">
        <v>9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16</v>
      </c>
      <c r="C111" s="15" t="s">
        <v>38</v>
      </c>
      <c r="D111" s="15" t="s">
        <v>24</v>
      </c>
      <c r="E111" s="15" t="s">
        <v>9</v>
      </c>
      <c r="F111" s="15" t="s">
        <v>9</v>
      </c>
      <c r="G111" s="15" t="s">
        <v>9</v>
      </c>
      <c r="H111" s="8" t="s">
        <v>40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16</v>
      </c>
      <c r="C112" s="15" t="s">
        <v>38</v>
      </c>
      <c r="D112" s="15" t="s">
        <v>24</v>
      </c>
      <c r="E112" s="15" t="s">
        <v>9</v>
      </c>
      <c r="F112" s="15" t="s">
        <v>9</v>
      </c>
      <c r="G112" s="15" t="s">
        <v>9</v>
      </c>
      <c r="H112" s="8" t="s">
        <v>18</v>
      </c>
      <c r="I112" s="9">
        <f>+I120</f>
        <v>0</v>
      </c>
      <c r="J112" s="9">
        <f t="shared" ref="J112:L112" si="22">+J120</f>
        <v>98080620</v>
      </c>
      <c r="K112" s="9">
        <f t="shared" si="22"/>
        <v>13386762</v>
      </c>
      <c r="L112" s="9">
        <f t="shared" si="22"/>
        <v>0</v>
      </c>
      <c r="M112" s="31">
        <f>SUM(I112:L112)</f>
        <v>111467382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111467382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16</v>
      </c>
      <c r="C113" s="15" t="s">
        <v>38</v>
      </c>
      <c r="D113" s="15" t="s">
        <v>24</v>
      </c>
      <c r="E113" s="15" t="s">
        <v>9</v>
      </c>
      <c r="F113" s="15" t="s">
        <v>9</v>
      </c>
      <c r="G113" s="15" t="s">
        <v>9</v>
      </c>
      <c r="H113" s="8" t="s">
        <v>19</v>
      </c>
      <c r="I113" s="9">
        <f t="shared" ref="I113:L115" si="23">+I121</f>
        <v>0</v>
      </c>
      <c r="J113" s="9">
        <f t="shared" si="23"/>
        <v>98718573.63000001</v>
      </c>
      <c r="K113" s="9">
        <f t="shared" si="23"/>
        <v>13386762</v>
      </c>
      <c r="L113" s="9">
        <f t="shared" si="23"/>
        <v>0</v>
      </c>
      <c r="M113" s="31">
        <f>SUM(I113:L113)</f>
        <v>112105335.63000001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112105335.63000001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16</v>
      </c>
      <c r="C114" s="15" t="s">
        <v>38</v>
      </c>
      <c r="D114" s="15" t="s">
        <v>24</v>
      </c>
      <c r="E114" s="15" t="s">
        <v>9</v>
      </c>
      <c r="F114" s="15" t="s">
        <v>9</v>
      </c>
      <c r="G114" s="15" t="s">
        <v>9</v>
      </c>
      <c r="H114" s="8" t="s">
        <v>20</v>
      </c>
      <c r="I114" s="9">
        <f t="shared" si="23"/>
        <v>0</v>
      </c>
      <c r="J114" s="9">
        <f t="shared" si="23"/>
        <v>97052400.219999999</v>
      </c>
      <c r="K114" s="9">
        <f t="shared" si="23"/>
        <v>0</v>
      </c>
      <c r="L114" s="9">
        <f t="shared" si="23"/>
        <v>0</v>
      </c>
      <c r="M114" s="31">
        <f>SUM(I114:L114)</f>
        <v>97052400.219999999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97052400.219999999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16</v>
      </c>
      <c r="C115" s="15" t="s">
        <v>38</v>
      </c>
      <c r="D115" s="15" t="s">
        <v>24</v>
      </c>
      <c r="E115" s="15" t="s">
        <v>9</v>
      </c>
      <c r="F115" s="15" t="s">
        <v>9</v>
      </c>
      <c r="G115" s="15" t="s">
        <v>9</v>
      </c>
      <c r="H115" s="8" t="s">
        <v>21</v>
      </c>
      <c r="I115" s="9">
        <f t="shared" si="23"/>
        <v>0</v>
      </c>
      <c r="J115" s="9">
        <f t="shared" si="23"/>
        <v>97052400.219999999</v>
      </c>
      <c r="K115" s="9">
        <f t="shared" si="23"/>
        <v>0</v>
      </c>
      <c r="L115" s="9">
        <f t="shared" si="23"/>
        <v>0</v>
      </c>
      <c r="M115" s="31">
        <f>SUM(I115:L115)</f>
        <v>97052400.219999999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97052400.219999999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16</v>
      </c>
      <c r="C116" s="15" t="s">
        <v>38</v>
      </c>
      <c r="D116" s="15" t="s">
        <v>24</v>
      </c>
      <c r="E116" s="15" t="s">
        <v>9</v>
      </c>
      <c r="F116" s="15" t="s">
        <v>9</v>
      </c>
      <c r="G116" s="15" t="s">
        <v>9</v>
      </c>
      <c r="H116" s="8" t="s">
        <v>14</v>
      </c>
      <c r="I116" s="30">
        <f>IFERROR(((I115/I112)*100),0)</f>
        <v>0</v>
      </c>
      <c r="J116" s="30">
        <f>IFERROR(((J115/J112)*100),0)</f>
        <v>98.951658564148545</v>
      </c>
      <c r="K116" s="30">
        <f>IFERROR(((K115/K112)*100),0)</f>
        <v>0</v>
      </c>
      <c r="L116" s="30">
        <f>IFERROR(((L115/L112)*100),0)</f>
        <v>0</v>
      </c>
      <c r="M116" s="30">
        <f>IFERROR(((M115/M112)*100),0)</f>
        <v>87.067982111574125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87.067982111574125</v>
      </c>
      <c r="S116" s="16"/>
      <c r="T116" s="11"/>
      <c r="U116" s="7"/>
    </row>
    <row r="117" spans="1:21" s="6" customFormat="1" x14ac:dyDescent="0.2">
      <c r="A117" s="7"/>
      <c r="B117" s="14" t="s">
        <v>16</v>
      </c>
      <c r="C117" s="15" t="s">
        <v>38</v>
      </c>
      <c r="D117" s="15" t="s">
        <v>24</v>
      </c>
      <c r="E117" s="15" t="s">
        <v>9</v>
      </c>
      <c r="F117" s="15" t="s">
        <v>9</v>
      </c>
      <c r="G117" s="15" t="s">
        <v>9</v>
      </c>
      <c r="H117" s="8" t="s">
        <v>15</v>
      </c>
      <c r="I117" s="30">
        <f>IFERROR(((I115/I113)*100),0)</f>
        <v>0</v>
      </c>
      <c r="J117" s="30">
        <f>IFERROR(((J115/J113)*100),0)</f>
        <v>98.31219865853727</v>
      </c>
      <c r="K117" s="30">
        <f>IFERROR(((K115/K113)*100),0)</f>
        <v>0</v>
      </c>
      <c r="L117" s="30">
        <f>IFERROR(((L115/L113)*100),0)</f>
        <v>0</v>
      </c>
      <c r="M117" s="30">
        <f>IFERROR(((M115/M113)*100),0)</f>
        <v>86.572507610447971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86.572507610447971</v>
      </c>
      <c r="S117" s="16"/>
      <c r="T117" s="11"/>
      <c r="U117" s="7"/>
    </row>
    <row r="118" spans="1:21" s="6" customFormat="1" x14ac:dyDescent="0.2">
      <c r="A118" s="7"/>
      <c r="B118" s="14" t="s">
        <v>9</v>
      </c>
      <c r="C118" s="15" t="s">
        <v>9</v>
      </c>
      <c r="D118" s="15" t="s">
        <v>9</v>
      </c>
      <c r="E118" s="15" t="s">
        <v>9</v>
      </c>
      <c r="F118" s="15" t="s">
        <v>9</v>
      </c>
      <c r="G118" s="15" t="s">
        <v>9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16</v>
      </c>
      <c r="C119" s="15" t="s">
        <v>38</v>
      </c>
      <c r="D119" s="15" t="s">
        <v>24</v>
      </c>
      <c r="E119" s="15" t="s">
        <v>41</v>
      </c>
      <c r="F119" s="15" t="s">
        <v>9</v>
      </c>
      <c r="G119" s="15" t="s">
        <v>9</v>
      </c>
      <c r="H119" s="8" t="s">
        <v>42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16</v>
      </c>
      <c r="C120" s="15" t="s">
        <v>38</v>
      </c>
      <c r="D120" s="15" t="s">
        <v>24</v>
      </c>
      <c r="E120" s="15" t="s">
        <v>41</v>
      </c>
      <c r="F120" s="15" t="s">
        <v>9</v>
      </c>
      <c r="G120" s="15" t="s">
        <v>9</v>
      </c>
      <c r="H120" s="8" t="s">
        <v>18</v>
      </c>
      <c r="I120" s="9">
        <f>+I128+I144+I160</f>
        <v>0</v>
      </c>
      <c r="J120" s="9">
        <f t="shared" ref="J120:L120" si="24">+J128+J144+J160</f>
        <v>98080620</v>
      </c>
      <c r="K120" s="9">
        <f t="shared" si="24"/>
        <v>13386762</v>
      </c>
      <c r="L120" s="9">
        <f t="shared" si="24"/>
        <v>0</v>
      </c>
      <c r="M120" s="31">
        <f>SUM(I120:L120)</f>
        <v>111467382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111467382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16</v>
      </c>
      <c r="C121" s="15" t="s">
        <v>38</v>
      </c>
      <c r="D121" s="15" t="s">
        <v>24</v>
      </c>
      <c r="E121" s="15" t="s">
        <v>41</v>
      </c>
      <c r="F121" s="15" t="s">
        <v>9</v>
      </c>
      <c r="G121" s="15" t="s">
        <v>9</v>
      </c>
      <c r="H121" s="8" t="s">
        <v>19</v>
      </c>
      <c r="I121" s="9">
        <f t="shared" ref="I121:L123" si="25">+I129+I145+I161</f>
        <v>0</v>
      </c>
      <c r="J121" s="9">
        <f t="shared" si="25"/>
        <v>98718573.63000001</v>
      </c>
      <c r="K121" s="9">
        <f t="shared" si="25"/>
        <v>13386762</v>
      </c>
      <c r="L121" s="9">
        <f t="shared" si="25"/>
        <v>0</v>
      </c>
      <c r="M121" s="31">
        <f>SUM(I121:L121)</f>
        <v>112105335.63000001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112105335.63000001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16</v>
      </c>
      <c r="C122" s="15" t="s">
        <v>38</v>
      </c>
      <c r="D122" s="15" t="s">
        <v>24</v>
      </c>
      <c r="E122" s="15" t="s">
        <v>41</v>
      </c>
      <c r="F122" s="15" t="s">
        <v>9</v>
      </c>
      <c r="G122" s="15" t="s">
        <v>9</v>
      </c>
      <c r="H122" s="8" t="s">
        <v>20</v>
      </c>
      <c r="I122" s="9">
        <f t="shared" si="25"/>
        <v>0</v>
      </c>
      <c r="J122" s="9">
        <f t="shared" si="25"/>
        <v>97052400.219999999</v>
      </c>
      <c r="K122" s="9">
        <f t="shared" si="25"/>
        <v>0</v>
      </c>
      <c r="L122" s="9">
        <f t="shared" si="25"/>
        <v>0</v>
      </c>
      <c r="M122" s="31">
        <f>SUM(I122:L122)</f>
        <v>97052400.219999999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97052400.219999999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16</v>
      </c>
      <c r="C123" s="15" t="s">
        <v>38</v>
      </c>
      <c r="D123" s="15" t="s">
        <v>24</v>
      </c>
      <c r="E123" s="15" t="s">
        <v>41</v>
      </c>
      <c r="F123" s="15" t="s">
        <v>9</v>
      </c>
      <c r="G123" s="15" t="s">
        <v>9</v>
      </c>
      <c r="H123" s="8" t="s">
        <v>21</v>
      </c>
      <c r="I123" s="9">
        <f t="shared" si="25"/>
        <v>0</v>
      </c>
      <c r="J123" s="9">
        <f t="shared" si="25"/>
        <v>97052400.219999999</v>
      </c>
      <c r="K123" s="9">
        <f t="shared" si="25"/>
        <v>0</v>
      </c>
      <c r="L123" s="9">
        <f t="shared" si="25"/>
        <v>0</v>
      </c>
      <c r="M123" s="31">
        <f>SUM(I123:L123)</f>
        <v>97052400.219999999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97052400.219999999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16</v>
      </c>
      <c r="C124" s="15" t="s">
        <v>38</v>
      </c>
      <c r="D124" s="15" t="s">
        <v>24</v>
      </c>
      <c r="E124" s="15" t="s">
        <v>41</v>
      </c>
      <c r="F124" s="15" t="s">
        <v>9</v>
      </c>
      <c r="G124" s="15" t="s">
        <v>9</v>
      </c>
      <c r="H124" s="8" t="s">
        <v>14</v>
      </c>
      <c r="I124" s="30">
        <f>IFERROR(((I123/I120)*100),0)</f>
        <v>0</v>
      </c>
      <c r="J124" s="30">
        <f>IFERROR(((J123/J120)*100),0)</f>
        <v>98.951658564148545</v>
      </c>
      <c r="K124" s="30">
        <f>IFERROR(((K123/K120)*100),0)</f>
        <v>0</v>
      </c>
      <c r="L124" s="30">
        <f>IFERROR(((L123/L120)*100),0)</f>
        <v>0</v>
      </c>
      <c r="M124" s="30">
        <f>IFERROR(((M123/M120)*100),0)</f>
        <v>87.067982111574125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87.067982111574125</v>
      </c>
      <c r="S124" s="16"/>
      <c r="T124" s="11"/>
      <c r="U124" s="7"/>
    </row>
    <row r="125" spans="1:21" s="6" customFormat="1" x14ac:dyDescent="0.2">
      <c r="A125" s="7"/>
      <c r="B125" s="14" t="s">
        <v>16</v>
      </c>
      <c r="C125" s="15" t="s">
        <v>38</v>
      </c>
      <c r="D125" s="15" t="s">
        <v>24</v>
      </c>
      <c r="E125" s="15" t="s">
        <v>41</v>
      </c>
      <c r="F125" s="15" t="s">
        <v>9</v>
      </c>
      <c r="G125" s="15" t="s">
        <v>9</v>
      </c>
      <c r="H125" s="8" t="s">
        <v>15</v>
      </c>
      <c r="I125" s="30">
        <f>IFERROR(((I123/I121)*100),0)</f>
        <v>0</v>
      </c>
      <c r="J125" s="30">
        <f>IFERROR(((J123/J121)*100),0)</f>
        <v>98.31219865853727</v>
      </c>
      <c r="K125" s="30">
        <f>IFERROR(((K123/K121)*100),0)</f>
        <v>0</v>
      </c>
      <c r="L125" s="30">
        <f>IFERROR(((L123/L121)*100),0)</f>
        <v>0</v>
      </c>
      <c r="M125" s="30">
        <f>IFERROR(((M123/M121)*100),0)</f>
        <v>86.572507610447971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86.572507610447971</v>
      </c>
      <c r="S125" s="16"/>
      <c r="T125" s="11"/>
      <c r="U125" s="7"/>
    </row>
    <row r="126" spans="1:21" s="6" customFormat="1" x14ac:dyDescent="0.2">
      <c r="A126" s="7"/>
      <c r="B126" s="14" t="s">
        <v>9</v>
      </c>
      <c r="C126" s="15" t="s">
        <v>9</v>
      </c>
      <c r="D126" s="15" t="s">
        <v>9</v>
      </c>
      <c r="E126" s="15" t="s">
        <v>9</v>
      </c>
      <c r="F126" s="15" t="s">
        <v>9</v>
      </c>
      <c r="G126" s="15" t="s">
        <v>9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16</v>
      </c>
      <c r="C127" s="15" t="s">
        <v>38</v>
      </c>
      <c r="D127" s="15" t="s">
        <v>24</v>
      </c>
      <c r="E127" s="15" t="s">
        <v>41</v>
      </c>
      <c r="F127" s="15" t="s">
        <v>43</v>
      </c>
      <c r="G127" s="15" t="s">
        <v>9</v>
      </c>
      <c r="H127" s="8" t="s">
        <v>44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16</v>
      </c>
      <c r="C128" s="15" t="s">
        <v>38</v>
      </c>
      <c r="D128" s="15" t="s">
        <v>24</v>
      </c>
      <c r="E128" s="15" t="s">
        <v>41</v>
      </c>
      <c r="F128" s="15" t="s">
        <v>43</v>
      </c>
      <c r="G128" s="15" t="s">
        <v>9</v>
      </c>
      <c r="H128" s="8" t="s">
        <v>18</v>
      </c>
      <c r="I128" s="9">
        <f>+I136</f>
        <v>0</v>
      </c>
      <c r="J128" s="9">
        <f t="shared" ref="J128:L128" si="26">+J136</f>
        <v>98080620</v>
      </c>
      <c r="K128" s="9">
        <f t="shared" si="26"/>
        <v>0</v>
      </c>
      <c r="L128" s="9">
        <f t="shared" si="26"/>
        <v>0</v>
      </c>
      <c r="M128" s="31">
        <f>SUM(I128:L128)</f>
        <v>98080620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98080620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16</v>
      </c>
      <c r="C129" s="15" t="s">
        <v>38</v>
      </c>
      <c r="D129" s="15" t="s">
        <v>24</v>
      </c>
      <c r="E129" s="15" t="s">
        <v>41</v>
      </c>
      <c r="F129" s="15" t="s">
        <v>43</v>
      </c>
      <c r="G129" s="15" t="s">
        <v>9</v>
      </c>
      <c r="H129" s="8" t="s">
        <v>19</v>
      </c>
      <c r="I129" s="9">
        <f t="shared" ref="I129:L131" si="27">+I137</f>
        <v>0</v>
      </c>
      <c r="J129" s="9">
        <f t="shared" si="27"/>
        <v>98718573.63000001</v>
      </c>
      <c r="K129" s="9">
        <f t="shared" si="27"/>
        <v>0</v>
      </c>
      <c r="L129" s="9">
        <f t="shared" si="27"/>
        <v>0</v>
      </c>
      <c r="M129" s="31">
        <f>SUM(I129:L129)</f>
        <v>98718573.63000001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98718573.63000001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16</v>
      </c>
      <c r="C130" s="15" t="s">
        <v>38</v>
      </c>
      <c r="D130" s="15" t="s">
        <v>24</v>
      </c>
      <c r="E130" s="15" t="s">
        <v>41</v>
      </c>
      <c r="F130" s="15" t="s">
        <v>43</v>
      </c>
      <c r="G130" s="15" t="s">
        <v>9</v>
      </c>
      <c r="H130" s="8" t="s">
        <v>20</v>
      </c>
      <c r="I130" s="9">
        <f t="shared" si="27"/>
        <v>0</v>
      </c>
      <c r="J130" s="9">
        <f t="shared" si="27"/>
        <v>97052400.219999999</v>
      </c>
      <c r="K130" s="9">
        <f t="shared" si="27"/>
        <v>0</v>
      </c>
      <c r="L130" s="9">
        <f t="shared" si="27"/>
        <v>0</v>
      </c>
      <c r="M130" s="31">
        <f>SUM(I130:L130)</f>
        <v>97052400.219999999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97052400.219999999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16</v>
      </c>
      <c r="C131" s="15" t="s">
        <v>38</v>
      </c>
      <c r="D131" s="15" t="s">
        <v>24</v>
      </c>
      <c r="E131" s="15" t="s">
        <v>41</v>
      </c>
      <c r="F131" s="15" t="s">
        <v>43</v>
      </c>
      <c r="G131" s="15" t="s">
        <v>9</v>
      </c>
      <c r="H131" s="8" t="s">
        <v>21</v>
      </c>
      <c r="I131" s="9">
        <f t="shared" si="27"/>
        <v>0</v>
      </c>
      <c r="J131" s="9">
        <f t="shared" si="27"/>
        <v>97052400.219999999</v>
      </c>
      <c r="K131" s="9">
        <f t="shared" si="27"/>
        <v>0</v>
      </c>
      <c r="L131" s="9">
        <f t="shared" si="27"/>
        <v>0</v>
      </c>
      <c r="M131" s="31">
        <f>SUM(I131:L131)</f>
        <v>97052400.219999999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97052400.219999999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16</v>
      </c>
      <c r="C132" s="15" t="s">
        <v>38</v>
      </c>
      <c r="D132" s="15" t="s">
        <v>24</v>
      </c>
      <c r="E132" s="15" t="s">
        <v>41</v>
      </c>
      <c r="F132" s="15" t="s">
        <v>43</v>
      </c>
      <c r="G132" s="15" t="s">
        <v>9</v>
      </c>
      <c r="H132" s="8" t="s">
        <v>14</v>
      </c>
      <c r="I132" s="30">
        <f>IFERROR(((I131/I128)*100),0)</f>
        <v>0</v>
      </c>
      <c r="J132" s="30">
        <f>IFERROR(((J131/J128)*100),0)</f>
        <v>98.951658564148545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98.951658564148545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98.951658564148545</v>
      </c>
      <c r="S132" s="16"/>
      <c r="T132" s="11"/>
      <c r="U132" s="7"/>
    </row>
    <row r="133" spans="1:21" s="6" customFormat="1" x14ac:dyDescent="0.2">
      <c r="A133" s="7"/>
      <c r="B133" s="14" t="s">
        <v>16</v>
      </c>
      <c r="C133" s="15" t="s">
        <v>38</v>
      </c>
      <c r="D133" s="15" t="s">
        <v>24</v>
      </c>
      <c r="E133" s="15" t="s">
        <v>41</v>
      </c>
      <c r="F133" s="15" t="s">
        <v>43</v>
      </c>
      <c r="G133" s="15" t="s">
        <v>9</v>
      </c>
      <c r="H133" s="8" t="s">
        <v>15</v>
      </c>
      <c r="I133" s="30">
        <f>IFERROR(((I131/I129)*100),0)</f>
        <v>0</v>
      </c>
      <c r="J133" s="30">
        <f>IFERROR(((J131/J129)*100),0)</f>
        <v>98.31219865853727</v>
      </c>
      <c r="K133" s="30">
        <f>IFERROR(((K131/K129)*100),0)</f>
        <v>0</v>
      </c>
      <c r="L133" s="30">
        <f>IFERROR(((L131/L129)*100),0)</f>
        <v>0</v>
      </c>
      <c r="M133" s="30">
        <f>IFERROR(((M131/M129)*100),0)</f>
        <v>98.31219865853727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98.31219865853727</v>
      </c>
      <c r="S133" s="16"/>
      <c r="T133" s="11"/>
      <c r="U133" s="7"/>
    </row>
    <row r="134" spans="1:21" s="6" customFormat="1" x14ac:dyDescent="0.2">
      <c r="A134" s="7"/>
      <c r="B134" s="14" t="s">
        <v>9</v>
      </c>
      <c r="C134" s="15" t="s">
        <v>9</v>
      </c>
      <c r="D134" s="15" t="s">
        <v>9</v>
      </c>
      <c r="E134" s="15" t="s">
        <v>9</v>
      </c>
      <c r="F134" s="15" t="s">
        <v>9</v>
      </c>
      <c r="G134" s="15" t="s">
        <v>9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16</v>
      </c>
      <c r="C135" s="15" t="s">
        <v>38</v>
      </c>
      <c r="D135" s="15" t="s">
        <v>24</v>
      </c>
      <c r="E135" s="15" t="s">
        <v>41</v>
      </c>
      <c r="F135" s="15" t="s">
        <v>43</v>
      </c>
      <c r="G135" s="15" t="s">
        <v>30</v>
      </c>
      <c r="H135" s="8" t="s">
        <v>31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16</v>
      </c>
      <c r="C136" s="15" t="s">
        <v>38</v>
      </c>
      <c r="D136" s="15" t="s">
        <v>24</v>
      </c>
      <c r="E136" s="15" t="s">
        <v>41</v>
      </c>
      <c r="F136" s="15" t="s">
        <v>43</v>
      </c>
      <c r="G136" s="15" t="s">
        <v>30</v>
      </c>
      <c r="H136" s="8" t="s">
        <v>18</v>
      </c>
      <c r="I136" s="42">
        <v>0</v>
      </c>
      <c r="J136" s="42">
        <v>98080620</v>
      </c>
      <c r="K136" s="42">
        <v>0</v>
      </c>
      <c r="L136" s="42">
        <v>0</v>
      </c>
      <c r="M136" s="31">
        <f>SUM(I136:L136)</f>
        <v>98080620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98080620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16</v>
      </c>
      <c r="C137" s="15" t="s">
        <v>38</v>
      </c>
      <c r="D137" s="15" t="s">
        <v>24</v>
      </c>
      <c r="E137" s="15" t="s">
        <v>41</v>
      </c>
      <c r="F137" s="15" t="s">
        <v>43</v>
      </c>
      <c r="G137" s="15" t="s">
        <v>30</v>
      </c>
      <c r="H137" s="8" t="s">
        <v>19</v>
      </c>
      <c r="I137" s="42">
        <v>0</v>
      </c>
      <c r="J137" s="42">
        <v>98718573.63000001</v>
      </c>
      <c r="K137" s="42">
        <v>0</v>
      </c>
      <c r="L137" s="42">
        <v>0</v>
      </c>
      <c r="M137" s="31">
        <f>SUM(I137:L137)</f>
        <v>98718573.63000001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98718573.63000001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16</v>
      </c>
      <c r="C138" s="15" t="s">
        <v>38</v>
      </c>
      <c r="D138" s="15" t="s">
        <v>24</v>
      </c>
      <c r="E138" s="15" t="s">
        <v>41</v>
      </c>
      <c r="F138" s="15" t="s">
        <v>43</v>
      </c>
      <c r="G138" s="15" t="s">
        <v>30</v>
      </c>
      <c r="H138" s="8" t="s">
        <v>20</v>
      </c>
      <c r="I138" s="42">
        <v>0</v>
      </c>
      <c r="J138" s="42">
        <v>97052400.219999999</v>
      </c>
      <c r="K138" s="42">
        <v>0</v>
      </c>
      <c r="L138" s="42">
        <v>0</v>
      </c>
      <c r="M138" s="31">
        <f>SUM(I138:L138)</f>
        <v>97052400.219999999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97052400.219999999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16</v>
      </c>
      <c r="C139" s="15" t="s">
        <v>38</v>
      </c>
      <c r="D139" s="15" t="s">
        <v>24</v>
      </c>
      <c r="E139" s="15" t="s">
        <v>41</v>
      </c>
      <c r="F139" s="15" t="s">
        <v>43</v>
      </c>
      <c r="G139" s="15" t="s">
        <v>30</v>
      </c>
      <c r="H139" s="8" t="s">
        <v>21</v>
      </c>
      <c r="I139" s="42">
        <v>0</v>
      </c>
      <c r="J139" s="42">
        <v>97052400.219999999</v>
      </c>
      <c r="K139" s="42">
        <v>0</v>
      </c>
      <c r="L139" s="42">
        <v>0</v>
      </c>
      <c r="M139" s="31">
        <f>SUM(I139:L139)</f>
        <v>97052400.219999999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97052400.219999999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16</v>
      </c>
      <c r="C140" s="15" t="s">
        <v>38</v>
      </c>
      <c r="D140" s="15" t="s">
        <v>24</v>
      </c>
      <c r="E140" s="15" t="s">
        <v>41</v>
      </c>
      <c r="F140" s="15" t="s">
        <v>43</v>
      </c>
      <c r="G140" s="15" t="s">
        <v>30</v>
      </c>
      <c r="H140" s="8" t="s">
        <v>14</v>
      </c>
      <c r="I140" s="30">
        <f>IFERROR(((I139/I136)*100),0)</f>
        <v>0</v>
      </c>
      <c r="J140" s="30">
        <f>IFERROR(((J139/J136)*100),0)</f>
        <v>98.951658564148545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98.951658564148545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98.951658564148545</v>
      </c>
      <c r="S140" s="16"/>
      <c r="T140" s="11"/>
      <c r="U140" s="7"/>
    </row>
    <row r="141" spans="1:21" s="6" customFormat="1" x14ac:dyDescent="0.2">
      <c r="A141" s="7"/>
      <c r="B141" s="14" t="s">
        <v>16</v>
      </c>
      <c r="C141" s="15" t="s">
        <v>38</v>
      </c>
      <c r="D141" s="15" t="s">
        <v>24</v>
      </c>
      <c r="E141" s="15" t="s">
        <v>41</v>
      </c>
      <c r="F141" s="15" t="s">
        <v>43</v>
      </c>
      <c r="G141" s="15" t="s">
        <v>30</v>
      </c>
      <c r="H141" s="8" t="s">
        <v>15</v>
      </c>
      <c r="I141" s="30">
        <f>IFERROR(((I139/I137)*100),0)</f>
        <v>0</v>
      </c>
      <c r="J141" s="30">
        <f>IFERROR(((J139/J137)*100),0)</f>
        <v>98.31219865853727</v>
      </c>
      <c r="K141" s="30">
        <f>IFERROR(((K139/K137)*100),0)</f>
        <v>0</v>
      </c>
      <c r="L141" s="30">
        <f>IFERROR(((L139/L137)*100),0)</f>
        <v>0</v>
      </c>
      <c r="M141" s="30">
        <f>IFERROR(((M139/M137)*100),0)</f>
        <v>98.31219865853727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98.31219865853727</v>
      </c>
      <c r="S141" s="16"/>
      <c r="T141" s="11"/>
      <c r="U141" s="7"/>
    </row>
    <row r="142" spans="1:21" s="6" customFormat="1" x14ac:dyDescent="0.2">
      <c r="A142" s="7"/>
      <c r="B142" s="14" t="s">
        <v>9</v>
      </c>
      <c r="C142" s="15" t="s">
        <v>9</v>
      </c>
      <c r="D142" s="15" t="s">
        <v>9</v>
      </c>
      <c r="E142" s="15" t="s">
        <v>9</v>
      </c>
      <c r="F142" s="15" t="s">
        <v>9</v>
      </c>
      <c r="G142" s="15" t="s">
        <v>9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16</v>
      </c>
      <c r="C143" s="15" t="s">
        <v>38</v>
      </c>
      <c r="D143" s="15" t="s">
        <v>24</v>
      </c>
      <c r="E143" s="15" t="s">
        <v>41</v>
      </c>
      <c r="F143" s="15" t="s">
        <v>64</v>
      </c>
      <c r="G143" s="15" t="s">
        <v>9</v>
      </c>
      <c r="H143" s="8" t="s">
        <v>65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16</v>
      </c>
      <c r="C144" s="15" t="s">
        <v>38</v>
      </c>
      <c r="D144" s="15" t="s">
        <v>24</v>
      </c>
      <c r="E144" s="15" t="s">
        <v>41</v>
      </c>
      <c r="F144" s="15" t="s">
        <v>64</v>
      </c>
      <c r="G144" s="15" t="s">
        <v>9</v>
      </c>
      <c r="H144" s="8" t="s">
        <v>18</v>
      </c>
      <c r="I144" s="9">
        <f>+I152</f>
        <v>0</v>
      </c>
      <c r="J144" s="9">
        <f t="shared" ref="J144:L144" si="28">+J152</f>
        <v>0</v>
      </c>
      <c r="K144" s="9">
        <f t="shared" si="28"/>
        <v>13386762</v>
      </c>
      <c r="L144" s="9">
        <f t="shared" si="28"/>
        <v>0</v>
      </c>
      <c r="M144" s="31">
        <f>SUM(I144:L144)</f>
        <v>13386762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13386762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16</v>
      </c>
      <c r="C145" s="15" t="s">
        <v>38</v>
      </c>
      <c r="D145" s="15" t="s">
        <v>24</v>
      </c>
      <c r="E145" s="15" t="s">
        <v>41</v>
      </c>
      <c r="F145" s="15" t="s">
        <v>64</v>
      </c>
      <c r="G145" s="15" t="s">
        <v>9</v>
      </c>
      <c r="H145" s="8" t="s">
        <v>19</v>
      </c>
      <c r="I145" s="9">
        <f t="shared" ref="I145:L147" si="29">+I153</f>
        <v>0</v>
      </c>
      <c r="J145" s="9">
        <f t="shared" si="29"/>
        <v>0</v>
      </c>
      <c r="K145" s="9">
        <f t="shared" si="29"/>
        <v>13386762</v>
      </c>
      <c r="L145" s="9">
        <f t="shared" si="29"/>
        <v>0</v>
      </c>
      <c r="M145" s="31">
        <f>SUM(I145:L145)</f>
        <v>13386762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13386762</v>
      </c>
      <c r="S145" s="16">
        <f>IFERROR(((+R145/M145)*100),0)</f>
        <v>100</v>
      </c>
      <c r="T145" s="11">
        <v>0</v>
      </c>
      <c r="U145" s="7"/>
    </row>
    <row r="146" spans="1:21" s="6" customFormat="1" x14ac:dyDescent="0.2">
      <c r="A146" s="7"/>
      <c r="B146" s="14" t="s">
        <v>16</v>
      </c>
      <c r="C146" s="15" t="s">
        <v>38</v>
      </c>
      <c r="D146" s="15" t="s">
        <v>24</v>
      </c>
      <c r="E146" s="15" t="s">
        <v>41</v>
      </c>
      <c r="F146" s="15" t="s">
        <v>64</v>
      </c>
      <c r="G146" s="15" t="s">
        <v>9</v>
      </c>
      <c r="H146" s="8" t="s">
        <v>20</v>
      </c>
      <c r="I146" s="9">
        <f t="shared" si="29"/>
        <v>0</v>
      </c>
      <c r="J146" s="9">
        <f t="shared" si="29"/>
        <v>0</v>
      </c>
      <c r="K146" s="9">
        <f t="shared" si="29"/>
        <v>0</v>
      </c>
      <c r="L146" s="9">
        <f t="shared" si="29"/>
        <v>0</v>
      </c>
      <c r="M146" s="31">
        <f>SUM(I146:L146)</f>
        <v>0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0</v>
      </c>
      <c r="S146" s="16">
        <f>IFERROR(((+R146/M146)*100),0)</f>
        <v>0</v>
      </c>
      <c r="T146" s="11">
        <v>0</v>
      </c>
      <c r="U146" s="7"/>
    </row>
    <row r="147" spans="1:21" s="6" customFormat="1" x14ac:dyDescent="0.2">
      <c r="A147" s="7"/>
      <c r="B147" s="14" t="s">
        <v>16</v>
      </c>
      <c r="C147" s="15" t="s">
        <v>38</v>
      </c>
      <c r="D147" s="15" t="s">
        <v>24</v>
      </c>
      <c r="E147" s="15" t="s">
        <v>41</v>
      </c>
      <c r="F147" s="15" t="s">
        <v>64</v>
      </c>
      <c r="G147" s="15" t="s">
        <v>9</v>
      </c>
      <c r="H147" s="8" t="s">
        <v>21</v>
      </c>
      <c r="I147" s="9">
        <f t="shared" si="29"/>
        <v>0</v>
      </c>
      <c r="J147" s="9">
        <f t="shared" si="29"/>
        <v>0</v>
      </c>
      <c r="K147" s="9">
        <f t="shared" si="29"/>
        <v>0</v>
      </c>
      <c r="L147" s="9">
        <f t="shared" si="29"/>
        <v>0</v>
      </c>
      <c r="M147" s="31">
        <f>SUM(I147:L147)</f>
        <v>0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0</v>
      </c>
      <c r="S147" s="16">
        <f>IFERROR(((+R147/M147)*100),0)</f>
        <v>0</v>
      </c>
      <c r="T147" s="11">
        <v>0</v>
      </c>
      <c r="U147" s="7"/>
    </row>
    <row r="148" spans="1:21" s="6" customFormat="1" x14ac:dyDescent="0.2">
      <c r="A148" s="7"/>
      <c r="B148" s="14" t="s">
        <v>16</v>
      </c>
      <c r="C148" s="15" t="s">
        <v>38</v>
      </c>
      <c r="D148" s="15" t="s">
        <v>24</v>
      </c>
      <c r="E148" s="15" t="s">
        <v>41</v>
      </c>
      <c r="F148" s="15" t="s">
        <v>64</v>
      </c>
      <c r="G148" s="15" t="s">
        <v>9</v>
      </c>
      <c r="H148" s="8" t="s">
        <v>14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0</v>
      </c>
      <c r="L148" s="30">
        <f>IFERROR(((L147/L144)*100),0)</f>
        <v>0</v>
      </c>
      <c r="M148" s="30">
        <f>IFERROR(((M147/M144)*100),0)</f>
        <v>0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0</v>
      </c>
      <c r="S148" s="16"/>
      <c r="T148" s="11"/>
      <c r="U148" s="7"/>
    </row>
    <row r="149" spans="1:21" s="6" customFormat="1" x14ac:dyDescent="0.2">
      <c r="A149" s="7"/>
      <c r="B149" s="14" t="s">
        <v>16</v>
      </c>
      <c r="C149" s="15" t="s">
        <v>38</v>
      </c>
      <c r="D149" s="15" t="s">
        <v>24</v>
      </c>
      <c r="E149" s="15" t="s">
        <v>41</v>
      </c>
      <c r="F149" s="15" t="s">
        <v>64</v>
      </c>
      <c r="G149" s="15" t="s">
        <v>9</v>
      </c>
      <c r="H149" s="8" t="s">
        <v>15</v>
      </c>
      <c r="I149" s="30">
        <f>IFERROR(((I147/I145)*100),0)</f>
        <v>0</v>
      </c>
      <c r="J149" s="30">
        <f>IFERROR(((J147/J145)*100),0)</f>
        <v>0</v>
      </c>
      <c r="K149" s="30">
        <f>IFERROR(((K147/K145)*100),0)</f>
        <v>0</v>
      </c>
      <c r="L149" s="30">
        <f>IFERROR(((L147/L145)*100),0)</f>
        <v>0</v>
      </c>
      <c r="M149" s="30">
        <f>IFERROR(((M147/M145)*100),0)</f>
        <v>0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0</v>
      </c>
      <c r="S149" s="16"/>
      <c r="T149" s="11"/>
      <c r="U149" s="7"/>
    </row>
    <row r="150" spans="1:21" s="6" customFormat="1" x14ac:dyDescent="0.2">
      <c r="A150" s="7"/>
      <c r="B150" s="14" t="s">
        <v>9</v>
      </c>
      <c r="C150" s="15" t="s">
        <v>9</v>
      </c>
      <c r="D150" s="15" t="s">
        <v>9</v>
      </c>
      <c r="E150" s="15" t="s">
        <v>9</v>
      </c>
      <c r="F150" s="15" t="s">
        <v>9</v>
      </c>
      <c r="G150" s="15" t="s">
        <v>9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16</v>
      </c>
      <c r="C151" s="15" t="s">
        <v>38</v>
      </c>
      <c r="D151" s="15" t="s">
        <v>24</v>
      </c>
      <c r="E151" s="15" t="s">
        <v>41</v>
      </c>
      <c r="F151" s="15" t="s">
        <v>64</v>
      </c>
      <c r="G151" s="15" t="s">
        <v>30</v>
      </c>
      <c r="H151" s="8" t="s">
        <v>31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16</v>
      </c>
      <c r="C152" s="15" t="s">
        <v>38</v>
      </c>
      <c r="D152" s="15" t="s">
        <v>24</v>
      </c>
      <c r="E152" s="15" t="s">
        <v>41</v>
      </c>
      <c r="F152" s="15" t="s">
        <v>64</v>
      </c>
      <c r="G152" s="15" t="s">
        <v>30</v>
      </c>
      <c r="H152" s="8" t="s">
        <v>18</v>
      </c>
      <c r="I152" s="42">
        <v>0</v>
      </c>
      <c r="J152" s="42">
        <v>0</v>
      </c>
      <c r="K152" s="42">
        <v>13386762</v>
      </c>
      <c r="L152" s="42">
        <v>0</v>
      </c>
      <c r="M152" s="31">
        <f>SUM(I152:L152)</f>
        <v>13386762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13386762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16</v>
      </c>
      <c r="C153" s="15" t="s">
        <v>38</v>
      </c>
      <c r="D153" s="15" t="s">
        <v>24</v>
      </c>
      <c r="E153" s="15" t="s">
        <v>41</v>
      </c>
      <c r="F153" s="15" t="s">
        <v>64</v>
      </c>
      <c r="G153" s="15" t="s">
        <v>30</v>
      </c>
      <c r="H153" s="8" t="s">
        <v>19</v>
      </c>
      <c r="I153" s="42">
        <v>0</v>
      </c>
      <c r="J153" s="42">
        <v>0</v>
      </c>
      <c r="K153" s="42">
        <v>13386762</v>
      </c>
      <c r="L153" s="42">
        <v>0</v>
      </c>
      <c r="M153" s="31">
        <f>SUM(I153:L153)</f>
        <v>13386762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13386762</v>
      </c>
      <c r="S153" s="16">
        <f>IFERROR(((+R153/M153)*100),0)</f>
        <v>100</v>
      </c>
      <c r="T153" s="11">
        <v>0</v>
      </c>
      <c r="U153" s="7"/>
    </row>
    <row r="154" spans="1:21" s="6" customFormat="1" x14ac:dyDescent="0.2">
      <c r="A154" s="7"/>
      <c r="B154" s="14" t="s">
        <v>16</v>
      </c>
      <c r="C154" s="15" t="s">
        <v>38</v>
      </c>
      <c r="D154" s="15" t="s">
        <v>24</v>
      </c>
      <c r="E154" s="15" t="s">
        <v>41</v>
      </c>
      <c r="F154" s="15" t="s">
        <v>64</v>
      </c>
      <c r="G154" s="15" t="s">
        <v>30</v>
      </c>
      <c r="H154" s="8" t="s">
        <v>20</v>
      </c>
      <c r="I154" s="42">
        <v>0</v>
      </c>
      <c r="J154" s="42">
        <v>0</v>
      </c>
      <c r="K154" s="42">
        <v>0</v>
      </c>
      <c r="L154" s="42">
        <v>0</v>
      </c>
      <c r="M154" s="31">
        <f>SUM(I154:L154)</f>
        <v>0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0</v>
      </c>
      <c r="S154" s="16">
        <f>IFERROR(((+R154/M154)*100),0)</f>
        <v>0</v>
      </c>
      <c r="T154" s="11">
        <v>0</v>
      </c>
      <c r="U154" s="7"/>
    </row>
    <row r="155" spans="1:21" s="6" customFormat="1" x14ac:dyDescent="0.2">
      <c r="A155" s="7"/>
      <c r="B155" s="14" t="s">
        <v>16</v>
      </c>
      <c r="C155" s="15" t="s">
        <v>38</v>
      </c>
      <c r="D155" s="15" t="s">
        <v>24</v>
      </c>
      <c r="E155" s="15" t="s">
        <v>41</v>
      </c>
      <c r="F155" s="15" t="s">
        <v>64</v>
      </c>
      <c r="G155" s="15" t="s">
        <v>30</v>
      </c>
      <c r="H155" s="8" t="s">
        <v>21</v>
      </c>
      <c r="I155" s="42">
        <v>0</v>
      </c>
      <c r="J155" s="42">
        <v>0</v>
      </c>
      <c r="K155" s="43">
        <v>0</v>
      </c>
      <c r="L155" s="42">
        <v>0</v>
      </c>
      <c r="M155" s="31">
        <f>SUM(I155:L155)</f>
        <v>0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0</v>
      </c>
      <c r="S155" s="16">
        <f>IFERROR(((+R155/M155)*100),0)</f>
        <v>0</v>
      </c>
      <c r="T155" s="11">
        <v>0</v>
      </c>
      <c r="U155" s="7"/>
    </row>
    <row r="156" spans="1:21" s="6" customFormat="1" x14ac:dyDescent="0.2">
      <c r="A156" s="7"/>
      <c r="B156" s="14" t="s">
        <v>16</v>
      </c>
      <c r="C156" s="15" t="s">
        <v>38</v>
      </c>
      <c r="D156" s="15" t="s">
        <v>24</v>
      </c>
      <c r="E156" s="15" t="s">
        <v>41</v>
      </c>
      <c r="F156" s="15" t="s">
        <v>64</v>
      </c>
      <c r="G156" s="15" t="s">
        <v>30</v>
      </c>
      <c r="H156" s="8" t="s">
        <v>14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0</v>
      </c>
      <c r="L156" s="30">
        <f>IFERROR(((L155/L152)*100),0)</f>
        <v>0</v>
      </c>
      <c r="M156" s="30">
        <f>IFERROR(((M155/M152)*100),0)</f>
        <v>0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0</v>
      </c>
      <c r="S156" s="16"/>
      <c r="T156" s="11"/>
      <c r="U156" s="7"/>
    </row>
    <row r="157" spans="1:21" s="6" customFormat="1" x14ac:dyDescent="0.2">
      <c r="A157" s="7"/>
      <c r="B157" s="14" t="s">
        <v>16</v>
      </c>
      <c r="C157" s="15" t="s">
        <v>38</v>
      </c>
      <c r="D157" s="15" t="s">
        <v>24</v>
      </c>
      <c r="E157" s="15" t="s">
        <v>41</v>
      </c>
      <c r="F157" s="15" t="s">
        <v>64</v>
      </c>
      <c r="G157" s="15" t="s">
        <v>30</v>
      </c>
      <c r="H157" s="8" t="s">
        <v>15</v>
      </c>
      <c r="I157" s="30">
        <f>IFERROR(((I155/I153)*100),0)</f>
        <v>0</v>
      </c>
      <c r="J157" s="30">
        <f>IFERROR(((J155/J153)*100),0)</f>
        <v>0</v>
      </c>
      <c r="K157" s="30">
        <f>IFERROR(((K155/K153)*100),0)</f>
        <v>0</v>
      </c>
      <c r="L157" s="30">
        <f>IFERROR(((L155/L153)*100),0)</f>
        <v>0</v>
      </c>
      <c r="M157" s="30">
        <f>IFERROR(((M155/M153)*100),0)</f>
        <v>0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0</v>
      </c>
      <c r="S157" s="16"/>
      <c r="T157" s="11"/>
      <c r="U157" s="7"/>
    </row>
    <row r="158" spans="1:21" s="6" customFormat="1" x14ac:dyDescent="0.2">
      <c r="A158" s="7"/>
      <c r="B158" s="14" t="s">
        <v>9</v>
      </c>
      <c r="C158" s="15" t="s">
        <v>9</v>
      </c>
      <c r="D158" s="15" t="s">
        <v>9</v>
      </c>
      <c r="E158" s="15" t="s">
        <v>9</v>
      </c>
      <c r="F158" s="15" t="s">
        <v>9</v>
      </c>
      <c r="G158" s="15" t="s">
        <v>9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16</v>
      </c>
      <c r="C159" s="15" t="s">
        <v>38</v>
      </c>
      <c r="D159" s="15" t="s">
        <v>24</v>
      </c>
      <c r="E159" s="15" t="s">
        <v>41</v>
      </c>
      <c r="F159" s="15" t="s">
        <v>45</v>
      </c>
      <c r="G159" s="15" t="s">
        <v>9</v>
      </c>
      <c r="H159" s="8" t="s">
        <v>46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16</v>
      </c>
      <c r="C160" s="15" t="s">
        <v>38</v>
      </c>
      <c r="D160" s="15" t="s">
        <v>24</v>
      </c>
      <c r="E160" s="15" t="s">
        <v>41</v>
      </c>
      <c r="F160" s="15" t="s">
        <v>45</v>
      </c>
      <c r="G160" s="15" t="s">
        <v>9</v>
      </c>
      <c r="H160" s="8" t="s">
        <v>18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16</v>
      </c>
      <c r="C161" s="15" t="s">
        <v>38</v>
      </c>
      <c r="D161" s="15" t="s">
        <v>24</v>
      </c>
      <c r="E161" s="15" t="s">
        <v>41</v>
      </c>
      <c r="F161" s="15" t="s">
        <v>45</v>
      </c>
      <c r="G161" s="15" t="s">
        <v>9</v>
      </c>
      <c r="H161" s="8" t="s">
        <v>19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16</v>
      </c>
      <c r="C162" s="15" t="s">
        <v>38</v>
      </c>
      <c r="D162" s="15" t="s">
        <v>24</v>
      </c>
      <c r="E162" s="15" t="s">
        <v>41</v>
      </c>
      <c r="F162" s="15" t="s">
        <v>45</v>
      </c>
      <c r="G162" s="15" t="s">
        <v>9</v>
      </c>
      <c r="H162" s="8" t="s">
        <v>20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16</v>
      </c>
      <c r="C163" s="15" t="s">
        <v>38</v>
      </c>
      <c r="D163" s="15" t="s">
        <v>24</v>
      </c>
      <c r="E163" s="15" t="s">
        <v>41</v>
      </c>
      <c r="F163" s="15" t="s">
        <v>45</v>
      </c>
      <c r="G163" s="15" t="s">
        <v>9</v>
      </c>
      <c r="H163" s="8" t="s">
        <v>21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16</v>
      </c>
      <c r="C164" s="15" t="s">
        <v>38</v>
      </c>
      <c r="D164" s="15" t="s">
        <v>24</v>
      </c>
      <c r="E164" s="15" t="s">
        <v>41</v>
      </c>
      <c r="F164" s="15" t="s">
        <v>45</v>
      </c>
      <c r="G164" s="15" t="s">
        <v>9</v>
      </c>
      <c r="H164" s="8" t="s">
        <v>14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16</v>
      </c>
      <c r="C165" s="15" t="s">
        <v>38</v>
      </c>
      <c r="D165" s="15" t="s">
        <v>24</v>
      </c>
      <c r="E165" s="15" t="s">
        <v>41</v>
      </c>
      <c r="F165" s="15" t="s">
        <v>45</v>
      </c>
      <c r="G165" s="15" t="s">
        <v>9</v>
      </c>
      <c r="H165" s="8" t="s">
        <v>15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9</v>
      </c>
      <c r="C166" s="15" t="s">
        <v>9</v>
      </c>
      <c r="D166" s="15" t="s">
        <v>9</v>
      </c>
      <c r="E166" s="15" t="s">
        <v>9</v>
      </c>
      <c r="F166" s="15" t="s">
        <v>9</v>
      </c>
      <c r="G166" s="15" t="s">
        <v>9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16</v>
      </c>
      <c r="C167" s="15" t="s">
        <v>38</v>
      </c>
      <c r="D167" s="15" t="s">
        <v>24</v>
      </c>
      <c r="E167" s="15" t="s">
        <v>41</v>
      </c>
      <c r="F167" s="15" t="s">
        <v>45</v>
      </c>
      <c r="G167" s="15" t="s">
        <v>30</v>
      </c>
      <c r="H167" s="8" t="s">
        <v>31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16</v>
      </c>
      <c r="C168" s="15" t="s">
        <v>38</v>
      </c>
      <c r="D168" s="15" t="s">
        <v>24</v>
      </c>
      <c r="E168" s="15" t="s">
        <v>41</v>
      </c>
      <c r="F168" s="15" t="s">
        <v>45</v>
      </c>
      <c r="G168" s="15" t="s">
        <v>30</v>
      </c>
      <c r="H168" s="8" t="s">
        <v>18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16</v>
      </c>
      <c r="C169" s="15" t="s">
        <v>38</v>
      </c>
      <c r="D169" s="15" t="s">
        <v>24</v>
      </c>
      <c r="E169" s="15" t="s">
        <v>41</v>
      </c>
      <c r="F169" s="15" t="s">
        <v>45</v>
      </c>
      <c r="G169" s="15" t="s">
        <v>30</v>
      </c>
      <c r="H169" s="8" t="s">
        <v>19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16</v>
      </c>
      <c r="C170" s="15" t="s">
        <v>38</v>
      </c>
      <c r="D170" s="15" t="s">
        <v>24</v>
      </c>
      <c r="E170" s="15" t="s">
        <v>41</v>
      </c>
      <c r="F170" s="15" t="s">
        <v>45</v>
      </c>
      <c r="G170" s="15" t="s">
        <v>30</v>
      </c>
      <c r="H170" s="8" t="s">
        <v>20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16</v>
      </c>
      <c r="C171" s="15" t="s">
        <v>38</v>
      </c>
      <c r="D171" s="15" t="s">
        <v>24</v>
      </c>
      <c r="E171" s="15" t="s">
        <v>41</v>
      </c>
      <c r="F171" s="15" t="s">
        <v>45</v>
      </c>
      <c r="G171" s="15" t="s">
        <v>30</v>
      </c>
      <c r="H171" s="8" t="s">
        <v>21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16</v>
      </c>
      <c r="C172" s="15" t="s">
        <v>38</v>
      </c>
      <c r="D172" s="15" t="s">
        <v>24</v>
      </c>
      <c r="E172" s="15" t="s">
        <v>41</v>
      </c>
      <c r="F172" s="15" t="s">
        <v>45</v>
      </c>
      <c r="G172" s="15" t="s">
        <v>30</v>
      </c>
      <c r="H172" s="8" t="s">
        <v>14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16</v>
      </c>
      <c r="C173" s="15" t="s">
        <v>38</v>
      </c>
      <c r="D173" s="15" t="s">
        <v>24</v>
      </c>
      <c r="E173" s="15" t="s">
        <v>41</v>
      </c>
      <c r="F173" s="15" t="s">
        <v>45</v>
      </c>
      <c r="G173" s="15" t="s">
        <v>30</v>
      </c>
      <c r="H173" s="8" t="s">
        <v>15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18</v>
      </c>
      <c r="I175" s="20">
        <f>+I64+I96+I136+I152+I168</f>
        <v>37897399</v>
      </c>
      <c r="J175" s="20">
        <f t="shared" ref="J175:R175" si="32">+J64+J96+J136+J152+J168</f>
        <v>101960620</v>
      </c>
      <c r="K175" s="20">
        <f t="shared" si="32"/>
        <v>13386762</v>
      </c>
      <c r="L175" s="20">
        <f t="shared" si="32"/>
        <v>0</v>
      </c>
      <c r="M175" s="20">
        <f t="shared" si="32"/>
        <v>153244781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153244781</v>
      </c>
      <c r="S175" s="20">
        <f>IFERROR(((+R175/M175)*100),0)</f>
        <v>100</v>
      </c>
    </row>
    <row r="176" spans="1:21" s="6" customFormat="1" x14ac:dyDescent="0.2">
      <c r="H176" s="6" t="s">
        <v>19</v>
      </c>
      <c r="I176" s="20">
        <f t="shared" ref="I176:R176" si="33">+I65+I97+I137+I153+I169</f>
        <v>36490129.329999998</v>
      </c>
      <c r="J176" s="20">
        <f t="shared" si="33"/>
        <v>103150290.07000001</v>
      </c>
      <c r="K176" s="20">
        <f t="shared" si="33"/>
        <v>13386762</v>
      </c>
      <c r="L176" s="20">
        <f t="shared" si="33"/>
        <v>217599.6</v>
      </c>
      <c r="M176" s="20">
        <f t="shared" si="33"/>
        <v>153244781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153244781</v>
      </c>
      <c r="S176" s="20">
        <f>IFERROR(((+R176/M176)*100),0)</f>
        <v>100</v>
      </c>
    </row>
    <row r="177" spans="8:19" s="6" customFormat="1" x14ac:dyDescent="0.2">
      <c r="H177" s="6" t="s">
        <v>20</v>
      </c>
      <c r="I177" s="20">
        <f t="shared" ref="I177:R177" si="34">+I66+I98+I138+I154+I170</f>
        <v>36808263.390000001</v>
      </c>
      <c r="J177" s="20">
        <f t="shared" si="34"/>
        <v>101376239.84999999</v>
      </c>
      <c r="K177" s="20">
        <f t="shared" si="34"/>
        <v>0</v>
      </c>
      <c r="L177" s="20">
        <f t="shared" si="34"/>
        <v>217599.6</v>
      </c>
      <c r="M177" s="20">
        <f t="shared" si="34"/>
        <v>138402102.84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138402102.84</v>
      </c>
      <c r="S177" s="20">
        <f>IFERROR(((+R177/M177)*100),0)</f>
        <v>100</v>
      </c>
    </row>
    <row r="178" spans="8:19" s="6" customFormat="1" x14ac:dyDescent="0.2">
      <c r="H178" s="6" t="s">
        <v>21</v>
      </c>
      <c r="I178" s="20">
        <f t="shared" ref="I178:R178" si="35">+I67+I99+I139+I155+I171</f>
        <v>36808263.390000001</v>
      </c>
      <c r="J178" s="20">
        <f t="shared" si="35"/>
        <v>101376239.84999999</v>
      </c>
      <c r="K178" s="20">
        <f t="shared" si="35"/>
        <v>0</v>
      </c>
      <c r="L178" s="20">
        <f t="shared" si="35"/>
        <v>217599.6</v>
      </c>
      <c r="M178" s="20">
        <f t="shared" si="35"/>
        <v>138402102.84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138402102.84</v>
      </c>
      <c r="S178" s="20">
        <f>IFERROR(((+R178/M178)*100),0)</f>
        <v>100</v>
      </c>
    </row>
    <row r="179" spans="8:19" s="6" customFormat="1" x14ac:dyDescent="0.2">
      <c r="H179" s="6" t="s">
        <v>14</v>
      </c>
      <c r="I179" s="20">
        <f t="shared" ref="I179:R179" si="36">IFERROR(((I178/I175)*100),0)</f>
        <v>97.126094036163281</v>
      </c>
      <c r="J179" s="20">
        <f t="shared" si="36"/>
        <v>99.426857006165704</v>
      </c>
      <c r="K179" s="20">
        <f t="shared" si="36"/>
        <v>0</v>
      </c>
      <c r="L179" s="20">
        <f t="shared" si="36"/>
        <v>0</v>
      </c>
      <c r="M179" s="20">
        <f t="shared" si="36"/>
        <v>90.314398922335897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90.314398922335897</v>
      </c>
      <c r="S179" s="20"/>
    </row>
    <row r="180" spans="8:19" s="6" customFormat="1" x14ac:dyDescent="0.2">
      <c r="H180" s="6" t="s">
        <v>15</v>
      </c>
      <c r="I180" s="20">
        <f t="shared" ref="I180:R180" si="37">IFERROR(((I178/I176)*100),0)</f>
        <v>100.87183593437817</v>
      </c>
      <c r="J180" s="20">
        <f t="shared" si="37"/>
        <v>98.280130653247696</v>
      </c>
      <c r="K180" s="20">
        <f t="shared" si="37"/>
        <v>0</v>
      </c>
      <c r="L180" s="20">
        <f t="shared" si="37"/>
        <v>100</v>
      </c>
      <c r="M180" s="20">
        <f t="shared" si="37"/>
        <v>90.314398922335897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90.314398922335897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37897399</v>
      </c>
    </row>
    <row r="188" spans="8:19" x14ac:dyDescent="0.2">
      <c r="I188" s="5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2025-07-10T17:48:12Z</dcterms:modified>
</cp:coreProperties>
</file>