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4o TRIMESTRE 2024\09-Fraccion XXXI_A\"/>
    </mc:Choice>
  </mc:AlternateContent>
  <bookViews>
    <workbookView xWindow="0" yWindow="0" windowWidth="10695" windowHeight="8055" activeTab="1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<sst xmlns="http://schemas.openxmlformats.org/spreadsheetml/2006/main" count="1177" uniqueCount="146">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</sst>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="110" zoomScaleNormal="110" workbookViewId="0">
      <selection activeCell="B8" sqref="B8:J8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79"/>
      <c r="C1" s="79"/>
      <c r="D1" s="79"/>
      <c r="E1" s="79"/>
      <c r="F1" s="79"/>
      <c r="G1" s="79"/>
      <c r="H1" s="79"/>
      <c r="I1" s="79"/>
      <c r="J1" s="79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7" t="s">
        <v>143</v>
      </c>
      <c r="F2" s="77"/>
      <c r="G2" s="77"/>
      <c r="H2" s="77"/>
      <c r="I2" s="77"/>
      <c r="J2" s="77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5" t="s">
        <v>144</v>
      </c>
      <c r="C4" s="75"/>
      <c r="D4" s="75"/>
      <c r="E4" s="75"/>
      <c r="F4" s="75"/>
      <c r="G4" s="75"/>
      <c r="H4" s="75"/>
      <c r="I4" s="75"/>
      <c r="J4" s="75"/>
      <c r="K4" s="8"/>
      <c r="L4" s="1"/>
    </row>
    <row r="5" spans="1:12" s="2" customFormat="1" ht="18" customHeight="1" x14ac:dyDescent="0.15">
      <c r="A5" s="1"/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"/>
      <c r="L5" s="1"/>
    </row>
    <row r="6" spans="1:12" s="2" customFormat="1" ht="10.5" x14ac:dyDescent="0.15">
      <c r="A6" s="1"/>
      <c r="B6" s="78"/>
      <c r="C6" s="78"/>
      <c r="D6" s="78"/>
      <c r="E6" s="78"/>
      <c r="F6" s="78"/>
      <c r="G6" s="78"/>
      <c r="H6" s="78"/>
      <c r="I6" s="78"/>
      <c r="J6" s="78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8"/>
      <c r="C9" s="78"/>
      <c r="D9" s="78"/>
      <c r="E9" s="78"/>
      <c r="F9" s="78"/>
      <c r="G9" s="78"/>
      <c r="H9" s="78"/>
      <c r="I9" s="78"/>
      <c r="J9" s="78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45677</v>
      </c>
      <c r="L10" s="1"/>
    </row>
    <row r="11" spans="1:12" s="11" customFormat="1" x14ac:dyDescent="0.2">
      <c r="B11" s="87" t="s">
        <v>68</v>
      </c>
      <c r="C11" s="87"/>
      <c r="D11" s="87"/>
      <c r="E11" s="87"/>
      <c r="F11" s="86" t="s">
        <v>4</v>
      </c>
      <c r="G11" s="85" t="s">
        <v>5</v>
      </c>
      <c r="H11" s="85" t="s">
        <v>6</v>
      </c>
      <c r="I11" s="85" t="s">
        <v>7</v>
      </c>
      <c r="J11" s="85" t="s">
        <v>8</v>
      </c>
    </row>
    <row r="12" spans="1:12" s="11" customFormat="1" x14ac:dyDescent="0.2">
      <c r="B12" s="12"/>
      <c r="C12" s="13"/>
      <c r="D12" s="88" t="s">
        <v>9</v>
      </c>
      <c r="E12" s="88"/>
      <c r="F12" s="86"/>
      <c r="G12" s="85"/>
      <c r="H12" s="85"/>
      <c r="I12" s="85"/>
      <c r="J12" s="85"/>
    </row>
    <row r="13" spans="1:12" s="11" customFormat="1" x14ac:dyDescent="0.2">
      <c r="B13" s="14"/>
      <c r="C13" s="15"/>
      <c r="D13" s="15"/>
      <c r="E13" s="16" t="s">
        <v>3</v>
      </c>
      <c r="F13" s="86"/>
      <c r="G13" s="85"/>
      <c r="H13" s="85"/>
      <c r="I13" s="85"/>
      <c r="J13" s="85"/>
    </row>
    <row r="14" spans="1:12" s="11" customFormat="1" x14ac:dyDescent="0.2">
      <c r="B14" s="83" t="s">
        <v>83</v>
      </c>
      <c r="C14" s="83"/>
      <c r="D14" s="83"/>
      <c r="E14" s="83"/>
      <c r="F14" s="17">
        <f>+F16+F24+F43+F46+F49</f>
        <v>135731706</v>
      </c>
      <c r="G14" s="17">
        <f>+G16+G24+G43+G46+G49</f>
        <v>98387271.319999993</v>
      </c>
      <c r="H14" s="17">
        <f>+H16+H24+H43+H46+H49</f>
        <v>86257983.629999995</v>
      </c>
      <c r="I14" s="17">
        <f>+I16+I24+I43+I46+I49</f>
        <v>86257983.629999995</v>
      </c>
      <c r="J14" s="17">
        <f>+J16+J24+J43+J46+J49</f>
        <v>12129287.690000003</v>
      </c>
    </row>
    <row r="15" spans="1:12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2" s="11" customFormat="1" x14ac:dyDescent="0.2">
      <c r="B16" s="84" t="s">
        <v>84</v>
      </c>
      <c r="C16" s="84"/>
      <c r="D16" s="84"/>
      <c r="E16" s="84"/>
      <c r="F16" s="54">
        <f>+F17</f>
        <v>66628447</v>
      </c>
      <c r="G16" s="54">
        <f>+G17</f>
        <v>71827466.479999989</v>
      </c>
      <c r="H16" s="54">
        <f>+H17</f>
        <v>59647534.469999999</v>
      </c>
      <c r="I16" s="54">
        <f>+I17</f>
        <v>59647534.469999999</v>
      </c>
      <c r="J16" s="54">
        <f>+J17</f>
        <v>12179932.010000004</v>
      </c>
    </row>
    <row r="17" spans="2:12" s="11" customFormat="1" x14ac:dyDescent="0.2">
      <c r="B17" s="19"/>
      <c r="C17" s="20" t="s">
        <v>11</v>
      </c>
      <c r="D17" s="82" t="s">
        <v>10</v>
      </c>
      <c r="E17" s="82"/>
      <c r="F17" s="54">
        <f>SUM(F18:F23)</f>
        <v>66628447</v>
      </c>
      <c r="G17" s="54">
        <f>SUM(G18:G23)</f>
        <v>71827466.479999989</v>
      </c>
      <c r="H17" s="54">
        <f>SUM(H18:H23)</f>
        <v>59647534.469999999</v>
      </c>
      <c r="I17" s="54">
        <f>SUM(I18:I23)</f>
        <v>59647534.469999999</v>
      </c>
      <c r="J17" s="54">
        <f>SUM(J18:J23)</f>
        <v>12179932.010000004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28196323</v>
      </c>
      <c r="G18" s="53">
        <v>23869289.239999998</v>
      </c>
      <c r="H18" s="53">
        <v>19489727.809999999</v>
      </c>
      <c r="I18" s="24">
        <f>+H18</f>
        <v>19489727.809999999</v>
      </c>
      <c r="J18" s="24">
        <f>G18-I18</f>
        <v>4379561.43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5479825</v>
      </c>
      <c r="G19" s="53">
        <v>5479825</v>
      </c>
      <c r="H19" s="53">
        <v>4570880.4099999992</v>
      </c>
      <c r="I19" s="24">
        <f t="shared" ref="I19:I23" si="0">+H19</f>
        <v>4570880.4099999992</v>
      </c>
      <c r="J19" s="24">
        <f t="shared" ref="J19:J23" si="1">G19-I19</f>
        <v>908944.59000000078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7266451</v>
      </c>
      <c r="G20" s="53">
        <v>16575282.329999998</v>
      </c>
      <c r="H20" s="53">
        <v>16103505.559999999</v>
      </c>
      <c r="I20" s="24">
        <f t="shared" si="0"/>
        <v>16103505.559999999</v>
      </c>
      <c r="J20" s="24">
        <f t="shared" si="1"/>
        <v>471776.76999999955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13012366</v>
      </c>
      <c r="G21" s="53">
        <v>10072887.27</v>
      </c>
      <c r="H21" s="53">
        <v>5466705.7999999989</v>
      </c>
      <c r="I21" s="24">
        <f t="shared" si="0"/>
        <v>5466705.7999999989</v>
      </c>
      <c r="J21" s="24">
        <f t="shared" si="1"/>
        <v>4606181.4700000007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12673482</v>
      </c>
      <c r="G22" s="53">
        <v>15830182.640000001</v>
      </c>
      <c r="H22" s="53">
        <v>14016714.889999999</v>
      </c>
      <c r="I22" s="24">
        <f t="shared" si="0"/>
        <v>14016714.889999999</v>
      </c>
      <c r="J22" s="24">
        <f t="shared" si="1"/>
        <v>1813467.7500000019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96</v>
      </c>
      <c r="C24" s="84"/>
      <c r="D24" s="84"/>
      <c r="E24" s="84"/>
      <c r="F24" s="54">
        <f>+F25+F34</f>
        <v>59103259</v>
      </c>
      <c r="G24" s="54">
        <f>+G25+G34</f>
        <v>26559804.84</v>
      </c>
      <c r="H24" s="54">
        <f>+H25+H34</f>
        <v>26610449.16</v>
      </c>
      <c r="I24" s="54">
        <f>+I25+I34</f>
        <v>26610449.16</v>
      </c>
      <c r="J24" s="54">
        <f>+J25+J34</f>
        <v>-50644.320000000007</v>
      </c>
    </row>
    <row r="25" spans="2:12" s="11" customFormat="1" x14ac:dyDescent="0.2">
      <c r="B25" s="19"/>
      <c r="C25" s="20" t="s">
        <v>12</v>
      </c>
      <c r="D25" s="82" t="s">
        <v>13</v>
      </c>
      <c r="E25" s="82"/>
      <c r="F25" s="54">
        <f>SUM(F26:F33)</f>
        <v>885000</v>
      </c>
      <c r="G25" s="54">
        <f>SUM(G26:G33)</f>
        <v>2631500</v>
      </c>
      <c r="H25" s="54">
        <f>SUM(H26:H33)</f>
        <v>2682144.3200000003</v>
      </c>
      <c r="I25" s="54">
        <f>SUM(I26:I33)</f>
        <v>2682144.3200000003</v>
      </c>
      <c r="J25" s="54">
        <f>SUM(J26:J33)</f>
        <v>-50644.320000000007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35000</v>
      </c>
      <c r="G26" s="53">
        <v>35000</v>
      </c>
      <c r="H26" s="53">
        <v>85644.32</v>
      </c>
      <c r="I26" s="24">
        <f>+H26</f>
        <v>85644.32</v>
      </c>
      <c r="J26" s="25">
        <f>G26-I26</f>
        <v>-50644.320000000007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20000</v>
      </c>
      <c r="G27" s="53">
        <v>20000</v>
      </c>
      <c r="H27" s="53">
        <v>20000</v>
      </c>
      <c r="I27" s="24">
        <f>+H27</f>
        <v>20000</v>
      </c>
      <c r="J27" s="25">
        <f t="shared" ref="J27:J33" si="2">G27-I27</f>
        <v>0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10000</v>
      </c>
      <c r="G29" s="53">
        <v>10000</v>
      </c>
      <c r="H29" s="53">
        <v>10000</v>
      </c>
      <c r="I29" s="24">
        <f t="shared" si="3"/>
        <v>10000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40000</v>
      </c>
      <c r="G30" s="53">
        <v>40000</v>
      </c>
      <c r="H30" s="53">
        <v>40000</v>
      </c>
      <c r="I30" s="24">
        <f t="shared" si="3"/>
        <v>40000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780000</v>
      </c>
      <c r="G31" s="53">
        <v>570000</v>
      </c>
      <c r="H31" s="53">
        <v>570000</v>
      </c>
      <c r="I31" s="24">
        <f t="shared" si="3"/>
        <v>570000</v>
      </c>
      <c r="J31" s="25">
        <f t="shared" si="2"/>
        <v>0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0</v>
      </c>
      <c r="G32" s="53">
        <v>1956500</v>
      </c>
      <c r="H32" s="53">
        <v>1956500</v>
      </c>
      <c r="I32" s="24">
        <f t="shared" si="3"/>
        <v>1956500</v>
      </c>
      <c r="J32" s="25">
        <f t="shared" si="2"/>
        <v>0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0</v>
      </c>
      <c r="G33" s="53">
        <v>0</v>
      </c>
      <c r="H33" s="53">
        <v>0</v>
      </c>
      <c r="I33" s="24">
        <f t="shared" si="3"/>
        <v>0</v>
      </c>
      <c r="J33" s="25">
        <f t="shared" si="2"/>
        <v>0</v>
      </c>
    </row>
    <row r="34" spans="2:10" s="11" customFormat="1" x14ac:dyDescent="0.2">
      <c r="B34" s="19"/>
      <c r="C34" s="20" t="s">
        <v>14</v>
      </c>
      <c r="D34" s="82" t="s">
        <v>15</v>
      </c>
      <c r="E34" s="82"/>
      <c r="F34" s="54">
        <f>SUM(F35:F42)</f>
        <v>58218259</v>
      </c>
      <c r="G34" s="54">
        <f>SUM(G35:G42)</f>
        <v>23928304.84</v>
      </c>
      <c r="H34" s="54">
        <f>SUM(H35:H42)</f>
        <v>23928304.84</v>
      </c>
      <c r="I34" s="54">
        <f>SUM(I35:I42)</f>
        <v>23928304.84</v>
      </c>
      <c r="J34" s="54">
        <f>SUM(J35:J42)</f>
        <v>0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1738101</v>
      </c>
      <c r="G35" s="53">
        <v>1297671</v>
      </c>
      <c r="H35" s="53">
        <v>1297671</v>
      </c>
      <c r="I35" s="24">
        <f t="shared" ref="I35:I42" si="4">+H35</f>
        <v>1297671</v>
      </c>
      <c r="J35" s="25">
        <f>G35-I35</f>
        <v>0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8813493</v>
      </c>
      <c r="G36" s="53">
        <v>6169445.7699999996</v>
      </c>
      <c r="H36" s="53">
        <v>6169445.7699999996</v>
      </c>
      <c r="I36" s="24">
        <f t="shared" si="4"/>
        <v>6169445.7699999996</v>
      </c>
      <c r="J36" s="25">
        <f t="shared" ref="J36:J42" si="5">G36-I36</f>
        <v>0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41072665</v>
      </c>
      <c r="G37" s="53">
        <v>11444218.84</v>
      </c>
      <c r="H37" s="53">
        <v>11444218.84</v>
      </c>
      <c r="I37" s="24">
        <f t="shared" si="4"/>
        <v>11444218.84</v>
      </c>
      <c r="J37" s="25">
        <f t="shared" si="5"/>
        <v>0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0</v>
      </c>
      <c r="G38" s="53">
        <v>0</v>
      </c>
      <c r="H38" s="53">
        <v>0</v>
      </c>
      <c r="I38" s="24">
        <f t="shared" si="4"/>
        <v>0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3034000</v>
      </c>
      <c r="G39" s="53">
        <v>2146000</v>
      </c>
      <c r="H39" s="53">
        <v>2146000</v>
      </c>
      <c r="I39" s="24">
        <f t="shared" si="4"/>
        <v>2146000</v>
      </c>
      <c r="J39" s="25">
        <f t="shared" si="5"/>
        <v>0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2460000</v>
      </c>
      <c r="G40" s="53">
        <v>1770969.23</v>
      </c>
      <c r="H40" s="53">
        <v>1770969.23</v>
      </c>
      <c r="I40" s="24">
        <f t="shared" si="4"/>
        <v>1770969.23</v>
      </c>
      <c r="J40" s="25">
        <f t="shared" si="5"/>
        <v>0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0</v>
      </c>
      <c r="G41" s="53">
        <v>0</v>
      </c>
      <c r="H41" s="53">
        <v>0</v>
      </c>
      <c r="I41" s="24">
        <f t="shared" si="4"/>
        <v>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1100000</v>
      </c>
      <c r="G42" s="53">
        <v>1100000</v>
      </c>
      <c r="H42" s="53">
        <v>1100000</v>
      </c>
      <c r="I42" s="24">
        <f t="shared" si="4"/>
        <v>1100000</v>
      </c>
      <c r="J42" s="25">
        <f t="shared" si="5"/>
        <v>0</v>
      </c>
    </row>
    <row r="43" spans="2:10" s="11" customFormat="1" x14ac:dyDescent="0.2">
      <c r="B43" s="84" t="s">
        <v>127</v>
      </c>
      <c r="C43" s="84"/>
      <c r="D43" s="84"/>
      <c r="E43" s="84"/>
      <c r="F43" s="54">
        <f>+F44</f>
        <v>10000000</v>
      </c>
      <c r="G43" s="54">
        <f>+G44</f>
        <v>0</v>
      </c>
      <c r="H43" s="54">
        <f t="shared" ref="G43:J44" si="6">+H44</f>
        <v>0</v>
      </c>
      <c r="I43" s="54">
        <f t="shared" si="6"/>
        <v>0</v>
      </c>
      <c r="J43" s="54">
        <f t="shared" si="6"/>
        <v>0</v>
      </c>
    </row>
    <row r="44" spans="2:10" s="11" customFormat="1" x14ac:dyDescent="0.2">
      <c r="B44" s="19"/>
      <c r="C44" s="20" t="s">
        <v>16</v>
      </c>
      <c r="D44" s="82" t="s">
        <v>17</v>
      </c>
      <c r="E44" s="82"/>
      <c r="F44" s="55">
        <f>+F45</f>
        <v>10000000</v>
      </c>
      <c r="G44" s="55">
        <f t="shared" si="6"/>
        <v>0</v>
      </c>
      <c r="H44" s="55">
        <f t="shared" si="6"/>
        <v>0</v>
      </c>
      <c r="I44" s="55">
        <f>+I45</f>
        <v>0</v>
      </c>
      <c r="J44" s="55">
        <f>+J45</f>
        <v>0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10000000</v>
      </c>
      <c r="G45" s="53">
        <v>0</v>
      </c>
      <c r="H45" s="53">
        <v>0</v>
      </c>
      <c r="I45" s="24">
        <f t="shared" ref="I45" si="7">+H45</f>
        <v>0</v>
      </c>
      <c r="J45" s="25">
        <f t="shared" ref="J45" si="8">G45-I45</f>
        <v>0</v>
      </c>
    </row>
    <row r="46" spans="2:10" s="11" customFormat="1" x14ac:dyDescent="0.2">
      <c r="B46" s="84" t="s">
        <v>130</v>
      </c>
      <c r="C46" s="84"/>
      <c r="D46" s="84"/>
      <c r="E46" s="84"/>
      <c r="F46" s="54">
        <f t="shared" ref="F46:J47" si="9">+F47</f>
        <v>0</v>
      </c>
      <c r="G46" s="54">
        <f>+G47</f>
        <v>0</v>
      </c>
      <c r="H46" s="54">
        <f>+H47</f>
        <v>0</v>
      </c>
      <c r="I46" s="54">
        <f>+I47</f>
        <v>0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2" t="s">
        <v>15</v>
      </c>
      <c r="E47" s="82"/>
      <c r="F47" s="55">
        <f t="shared" si="9"/>
        <v>0</v>
      </c>
      <c r="G47" s="55">
        <f t="shared" si="9"/>
        <v>0</v>
      </c>
      <c r="H47" s="55">
        <f t="shared" si="9"/>
        <v>0</v>
      </c>
      <c r="I47" s="55">
        <f t="shared" si="9"/>
        <v>0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0</v>
      </c>
      <c r="G48" s="53">
        <v>0</v>
      </c>
      <c r="H48" s="53">
        <v>0</v>
      </c>
      <c r="I48" s="24">
        <f>+H48</f>
        <v>0</v>
      </c>
      <c r="J48" s="25">
        <f t="shared" ref="J48" si="10">G48-I48</f>
        <v>0</v>
      </c>
    </row>
    <row r="49" spans="2:10" s="11" customFormat="1" x14ac:dyDescent="0.2">
      <c r="B49" s="83" t="s">
        <v>131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132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2" t="s">
        <v>20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135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19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135731706</v>
      </c>
      <c r="G61" s="30">
        <f>+G16+G24+G43+G46+G49</f>
        <v>98387271.319999993</v>
      </c>
      <c r="H61" s="30">
        <f>+H16+H24+H43+H46+H49</f>
        <v>86257983.629999995</v>
      </c>
      <c r="I61" s="30">
        <f>+I16+I24+I43+I46+I49</f>
        <v>86257983.629999995</v>
      </c>
      <c r="J61" s="31">
        <f>+J16+J24+J43+J46+J49</f>
        <v>12129287.690000003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30" zoomScaleNormal="13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1" s="2" customFormat="1" ht="20.25" customHeight="1" x14ac:dyDescent="0.15">
      <c r="A2" s="1"/>
      <c r="B2" s="77" t="s">
        <v>143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5" t="s">
        <v>144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1" s="2" customFormat="1" ht="12.75" customHeight="1" x14ac:dyDescent="0.15">
      <c r="A5" s="1"/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1" s="2" customFormat="1" ht="10.5" x14ac:dyDescent="0.15">
      <c r="A6" s="1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45677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66628447</v>
      </c>
      <c r="J16" s="24">
        <f t="shared" ref="J16:L16" si="0">+J24</f>
        <v>59103259</v>
      </c>
      <c r="K16" s="24">
        <f t="shared" si="0"/>
        <v>10000000</v>
      </c>
      <c r="L16" s="24">
        <f t="shared" si="0"/>
        <v>0</v>
      </c>
      <c r="M16" s="60">
        <f>SUM(I16:L16)</f>
        <v>135731706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135731706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71827466.480000004</v>
      </c>
      <c r="J17" s="24">
        <f t="shared" si="1"/>
        <v>26559804.840000004</v>
      </c>
      <c r="K17" s="24">
        <f t="shared" si="1"/>
        <v>0</v>
      </c>
      <c r="L17" s="24">
        <f t="shared" si="1"/>
        <v>0</v>
      </c>
      <c r="M17" s="60">
        <f>SUM(I17:L17)</f>
        <v>98387271.320000008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98387271.320000008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59647534.469999991</v>
      </c>
      <c r="J18" s="24">
        <f t="shared" si="1"/>
        <v>26610449.160000004</v>
      </c>
      <c r="K18" s="24">
        <f t="shared" si="1"/>
        <v>0</v>
      </c>
      <c r="L18" s="24">
        <f t="shared" si="1"/>
        <v>0</v>
      </c>
      <c r="M18" s="60">
        <f>SUM(I18:L18)</f>
        <v>86257983.629999995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86257983.629999995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59647534.469999991</v>
      </c>
      <c r="J19" s="24">
        <f t="shared" si="1"/>
        <v>26610449.160000004</v>
      </c>
      <c r="K19" s="24">
        <f t="shared" si="1"/>
        <v>0</v>
      </c>
      <c r="L19" s="24">
        <f t="shared" si="1"/>
        <v>0</v>
      </c>
      <c r="M19" s="60">
        <f>SUM(I19:L19)</f>
        <v>86257983.629999995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86257983.629999995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89.52262457805746</v>
      </c>
      <c r="J20" s="59">
        <f>IFERROR(((J19/J16)*100),0)</f>
        <v>45.023657933989739</v>
      </c>
      <c r="K20" s="59">
        <f>IFERROR(((K19/K16)*100),0)</f>
        <v>0</v>
      </c>
      <c r="L20" s="59">
        <f>IFERROR(((L19/L16)*100),0)</f>
        <v>0</v>
      </c>
      <c r="M20" s="59">
        <f>IFERROR(((M19/M16)*100),0)</f>
        <v>63.550356929868691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63.550356929868691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83.042793228142813</v>
      </c>
      <c r="J21" s="59">
        <f>IFERROR(((J19/J17)*100),0)</f>
        <v>100.19068031676095</v>
      </c>
      <c r="K21" s="59">
        <f>IFERROR(((K19/K17)*100),0)</f>
        <v>0</v>
      </c>
      <c r="L21" s="59">
        <f>IFERROR(((L19/L17)*100),0)</f>
        <v>0</v>
      </c>
      <c r="M21" s="59">
        <f>IFERROR(((M19/M17)*100),0)</f>
        <v>87.671893399147066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87.671893399147066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66628447</v>
      </c>
      <c r="J24" s="24">
        <f t="shared" si="2"/>
        <v>59103259</v>
      </c>
      <c r="K24" s="24">
        <f t="shared" si="2"/>
        <v>10000000</v>
      </c>
      <c r="L24" s="24">
        <f t="shared" si="2"/>
        <v>0</v>
      </c>
      <c r="M24" s="60">
        <f>SUM(I24:L24)</f>
        <v>135731706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135731706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71827466.480000004</v>
      </c>
      <c r="J25" s="24">
        <f t="shared" si="2"/>
        <v>26559804.840000004</v>
      </c>
      <c r="K25" s="24">
        <f t="shared" si="2"/>
        <v>0</v>
      </c>
      <c r="L25" s="24">
        <f t="shared" si="2"/>
        <v>0</v>
      </c>
      <c r="M25" s="60">
        <f>SUM(I25:L25)</f>
        <v>98387271.320000008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98387271.320000008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59647534.469999991</v>
      </c>
      <c r="J26" s="24">
        <f t="shared" si="2"/>
        <v>26610449.160000004</v>
      </c>
      <c r="K26" s="24">
        <f t="shared" si="2"/>
        <v>0</v>
      </c>
      <c r="L26" s="24">
        <f t="shared" si="2"/>
        <v>0</v>
      </c>
      <c r="M26" s="60">
        <f>SUM(I26:L26)</f>
        <v>86257983.629999995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86257983.629999995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59647534.469999991</v>
      </c>
      <c r="J27" s="24">
        <f t="shared" si="2"/>
        <v>26610449.160000004</v>
      </c>
      <c r="K27" s="24">
        <f t="shared" si="2"/>
        <v>0</v>
      </c>
      <c r="L27" s="24">
        <f t="shared" si="2"/>
        <v>0</v>
      </c>
      <c r="M27" s="60">
        <f>SUM(I27:L27)</f>
        <v>86257983.629999995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86257983.629999995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89.52262457805746</v>
      </c>
      <c r="J28" s="59">
        <f>IFERROR(((J27/J24)*100),0)</f>
        <v>45.023657933989739</v>
      </c>
      <c r="K28" s="59">
        <f>IFERROR(((K27/K24)*100),0)</f>
        <v>0</v>
      </c>
      <c r="L28" s="59">
        <f>IFERROR(((L27/L24)*100),0)</f>
        <v>0</v>
      </c>
      <c r="M28" s="59">
        <f>IFERROR(((M27/M24)*100),0)</f>
        <v>63.550356929868691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63.550356929868691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83.042793228142813</v>
      </c>
      <c r="J29" s="59">
        <f>IFERROR(((J27/J25)*100),0)</f>
        <v>100.19068031676095</v>
      </c>
      <c r="K29" s="59">
        <f>IFERROR(((K27/K25)*100),0)</f>
        <v>0</v>
      </c>
      <c r="L29" s="59">
        <f>IFERROR(((L27/L25)*100),0)</f>
        <v>0</v>
      </c>
      <c r="M29" s="59">
        <f>IFERROR(((M27/M25)*100),0)</f>
        <v>87.671893399147066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87.671893399147066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66628447</v>
      </c>
      <c r="J32" s="24">
        <f t="shared" ref="J32:L32" si="3">+J40+J72</f>
        <v>900000</v>
      </c>
      <c r="K32" s="24">
        <f t="shared" si="3"/>
        <v>0</v>
      </c>
      <c r="L32" s="24">
        <f t="shared" si="3"/>
        <v>0</v>
      </c>
      <c r="M32" s="60">
        <f>SUM(I32:L32)</f>
        <v>67528447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67528447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71827466.480000004</v>
      </c>
      <c r="J33" s="24">
        <f t="shared" si="4"/>
        <v>900000</v>
      </c>
      <c r="K33" s="24">
        <f t="shared" si="4"/>
        <v>0</v>
      </c>
      <c r="L33" s="24">
        <f t="shared" si="4"/>
        <v>0</v>
      </c>
      <c r="M33" s="60">
        <f>SUM(I33:L33)</f>
        <v>72727466.480000004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72727466.480000004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59647534.469999991</v>
      </c>
      <c r="J34" s="24">
        <f t="shared" si="4"/>
        <v>900000</v>
      </c>
      <c r="K34" s="24">
        <f t="shared" si="4"/>
        <v>0</v>
      </c>
      <c r="L34" s="24">
        <f t="shared" si="4"/>
        <v>0</v>
      </c>
      <c r="M34" s="60">
        <f>SUM(I34:L34)</f>
        <v>60547534.469999991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60547534.469999991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59647534.469999991</v>
      </c>
      <c r="J35" s="24">
        <f t="shared" si="4"/>
        <v>900000</v>
      </c>
      <c r="K35" s="24">
        <f t="shared" si="4"/>
        <v>0</v>
      </c>
      <c r="L35" s="24">
        <f t="shared" si="4"/>
        <v>0</v>
      </c>
      <c r="M35" s="60">
        <f>SUM(I35:L35)</f>
        <v>60547534.469999991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60547534.469999991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89.52262457805746</v>
      </c>
      <c r="J36" s="59">
        <f>IFERROR(((J35/J32)*100),0)</f>
        <v>100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89.662264067763914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89.662264067763914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83.042793228142813</v>
      </c>
      <c r="J37" s="59">
        <f>IFERROR(((J35/J33)*100),0)</f>
        <v>100</v>
      </c>
      <c r="K37" s="59">
        <f>IFERROR(((K35/K33)*100),0)</f>
        <v>0</v>
      </c>
      <c r="L37" s="59">
        <f>IFERROR(((L35/L33)*100),0)</f>
        <v>0</v>
      </c>
      <c r="M37" s="59">
        <f>IFERROR(((M35/M33)*100),0)</f>
        <v>83.25263810289681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83.25263810289681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0</v>
      </c>
      <c r="M41" s="60">
        <f>SUM(I41:L41)</f>
        <v>0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0</v>
      </c>
      <c r="S41" s="67">
        <f>IFERROR(((+R41/M41)*100),0)</f>
        <v>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60">
        <f>SUM(I42:L42)</f>
        <v>0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0</v>
      </c>
      <c r="S42" s="67">
        <f>IFERROR(((+R42/M42)*100),0)</f>
        <v>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0</v>
      </c>
      <c r="M43" s="60">
        <f>SUM(I43:L43)</f>
        <v>0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0</v>
      </c>
      <c r="S43" s="67">
        <f>IFERROR(((+R43/M43)*100),0)</f>
        <v>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0</v>
      </c>
      <c r="M45" s="59">
        <f>IFERROR(((M43/M41)*100),0)</f>
        <v>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0</v>
      </c>
      <c r="M49" s="60">
        <f>SUM(I49:L49)</f>
        <v>0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0</v>
      </c>
      <c r="S49" s="67">
        <f>IFERROR(((+R49/M49)*100),0)</f>
        <v>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0</v>
      </c>
      <c r="M50" s="60">
        <f>SUM(I50:L50)</f>
        <v>0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0</v>
      </c>
      <c r="S50" s="67">
        <f>IFERROR(((+R50/M50)*100),0)</f>
        <v>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0</v>
      </c>
      <c r="M51" s="60">
        <f>SUM(I51:L51)</f>
        <v>0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0</v>
      </c>
      <c r="S51" s="67">
        <f>IFERROR(((+R51/M51)*100),0)</f>
        <v>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0</v>
      </c>
      <c r="M53" s="59">
        <f>IFERROR(((M51/M49)*100),0)</f>
        <v>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0</v>
      </c>
      <c r="M57" s="60">
        <f>SUM(I57:L57)</f>
        <v>0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0</v>
      </c>
      <c r="S57" s="67">
        <f>IFERROR(((+R57/M57)*100),0)</f>
        <v>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0</v>
      </c>
      <c r="M58" s="60">
        <f>SUM(I58:L58)</f>
        <v>0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0</v>
      </c>
      <c r="S58" s="67">
        <f>IFERROR(((+R58/M58)*100),0)</f>
        <v>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0</v>
      </c>
      <c r="M59" s="60">
        <f>SUM(I59:L59)</f>
        <v>0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0</v>
      </c>
      <c r="S59" s="67">
        <f>IFERROR(((+R59/M59)*100),0)</f>
        <v>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0</v>
      </c>
      <c r="M61" s="59">
        <f>IFERROR(((M59/M57)*100),0)</f>
        <v>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0</v>
      </c>
      <c r="M65" s="60">
        <f>SUM(I65:L65)</f>
        <v>0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0</v>
      </c>
      <c r="S65" s="67">
        <f>IFERROR(((+R65/M65)*100),0)</f>
        <v>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0</v>
      </c>
      <c r="M66" s="60">
        <f>SUM(I66:L66)</f>
        <v>0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0</v>
      </c>
      <c r="S66" s="67">
        <f>IFERROR(((+R66/M66)*100),0)</f>
        <v>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2">
        <v>0</v>
      </c>
      <c r="J67" s="71">
        <v>0</v>
      </c>
      <c r="K67" s="72">
        <v>0</v>
      </c>
      <c r="L67" s="72">
        <v>0</v>
      </c>
      <c r="M67" s="60">
        <f>SUM(I67:L67)</f>
        <v>0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0</v>
      </c>
      <c r="S67" s="67">
        <f>IFERROR(((+R67/M67)*100),0)</f>
        <v>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0</v>
      </c>
      <c r="M69" s="59">
        <f>IFERROR(((M67/M65)*100),0)</f>
        <v>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66628447</v>
      </c>
      <c r="J72" s="24">
        <f t="shared" ref="J72:L72" si="12">+J80</f>
        <v>900000</v>
      </c>
      <c r="K72" s="24">
        <f t="shared" si="12"/>
        <v>0</v>
      </c>
      <c r="L72" s="24">
        <f t="shared" si="12"/>
        <v>0</v>
      </c>
      <c r="M72" s="60">
        <f>SUM(I72:L72)</f>
        <v>67528447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67528447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71827466.480000004</v>
      </c>
      <c r="J73" s="24">
        <f t="shared" si="13"/>
        <v>900000</v>
      </c>
      <c r="K73" s="24">
        <f t="shared" si="13"/>
        <v>0</v>
      </c>
      <c r="L73" s="24">
        <f t="shared" si="13"/>
        <v>0</v>
      </c>
      <c r="M73" s="60">
        <f>SUM(I73:L73)</f>
        <v>72727466.480000004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72727466.480000004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59647534.469999991</v>
      </c>
      <c r="J74" s="24">
        <f t="shared" si="13"/>
        <v>900000</v>
      </c>
      <c r="K74" s="24">
        <f t="shared" si="13"/>
        <v>0</v>
      </c>
      <c r="L74" s="24">
        <f t="shared" si="13"/>
        <v>0</v>
      </c>
      <c r="M74" s="60">
        <f>SUM(I74:L74)</f>
        <v>60547534.469999991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60547534.469999991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59647534.469999991</v>
      </c>
      <c r="J75" s="24">
        <f t="shared" si="13"/>
        <v>900000</v>
      </c>
      <c r="K75" s="24">
        <f t="shared" si="13"/>
        <v>0</v>
      </c>
      <c r="L75" s="24">
        <f t="shared" si="13"/>
        <v>0</v>
      </c>
      <c r="M75" s="60">
        <f>SUM(I75:L75)</f>
        <v>60547534.469999991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60547534.469999991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89.52262457805746</v>
      </c>
      <c r="J76" s="59">
        <f>IFERROR(((J75/J72)*100),0)</f>
        <v>100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89.662264067763914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89.662264067763914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83.042793228142813</v>
      </c>
      <c r="J77" s="59">
        <f>IFERROR(((J75/J73)*100),0)</f>
        <v>100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83.25263810289681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83.25263810289681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66628447</v>
      </c>
      <c r="J80" s="24">
        <f t="shared" ref="J80:L80" si="14">+J88</f>
        <v>900000</v>
      </c>
      <c r="K80" s="24">
        <f t="shared" si="14"/>
        <v>0</v>
      </c>
      <c r="L80" s="24">
        <f t="shared" si="14"/>
        <v>0</v>
      </c>
      <c r="M80" s="60">
        <f>SUM(I80:L80)</f>
        <v>67528447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67528447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71827466.480000004</v>
      </c>
      <c r="J81" s="24">
        <f t="shared" si="15"/>
        <v>900000</v>
      </c>
      <c r="K81" s="24">
        <f t="shared" si="15"/>
        <v>0</v>
      </c>
      <c r="L81" s="24">
        <f t="shared" si="15"/>
        <v>0</v>
      </c>
      <c r="M81" s="60">
        <f>SUM(I81:L81)</f>
        <v>72727466.480000004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72727466.480000004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59647534.469999991</v>
      </c>
      <c r="J82" s="24">
        <f t="shared" si="15"/>
        <v>900000</v>
      </c>
      <c r="K82" s="24">
        <f t="shared" si="15"/>
        <v>0</v>
      </c>
      <c r="L82" s="24">
        <f t="shared" si="15"/>
        <v>0</v>
      </c>
      <c r="M82" s="60">
        <f>SUM(I82:L82)</f>
        <v>60547534.469999991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60547534.469999991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59647534.469999991</v>
      </c>
      <c r="J83" s="24">
        <f t="shared" si="15"/>
        <v>900000</v>
      </c>
      <c r="K83" s="24">
        <f t="shared" si="15"/>
        <v>0</v>
      </c>
      <c r="L83" s="24">
        <f t="shared" si="15"/>
        <v>0</v>
      </c>
      <c r="M83" s="60">
        <f>SUM(I83:L83)</f>
        <v>60547534.469999991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60547534.469999991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89.52262457805746</v>
      </c>
      <c r="J84" s="59">
        <f>IFERROR(((J83/J80)*100),0)</f>
        <v>100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89.662264067763914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89.662264067763914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83.042793228142813</v>
      </c>
      <c r="J85" s="59">
        <f>IFERROR(((J83/J81)*100),0)</f>
        <v>100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83.25263810289681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83.25263810289681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66628447</v>
      </c>
      <c r="J88" s="24">
        <f t="shared" ref="J88:L88" si="16">+J96</f>
        <v>900000</v>
      </c>
      <c r="K88" s="24">
        <f t="shared" si="16"/>
        <v>0</v>
      </c>
      <c r="L88" s="24">
        <f t="shared" si="16"/>
        <v>0</v>
      </c>
      <c r="M88" s="60">
        <f>SUM(I88:L88)</f>
        <v>67528447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67528447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71827466.480000004</v>
      </c>
      <c r="J89" s="24">
        <f t="shared" si="17"/>
        <v>900000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72727466.480000004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72727466.480000004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59647534.469999991</v>
      </c>
      <c r="J90" s="24">
        <f t="shared" si="17"/>
        <v>900000</v>
      </c>
      <c r="K90" s="24">
        <f t="shared" si="17"/>
        <v>0</v>
      </c>
      <c r="L90" s="24">
        <f t="shared" si="17"/>
        <v>0</v>
      </c>
      <c r="M90" s="60">
        <f t="shared" si="18"/>
        <v>60547534.469999991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60547534.469999991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59647534.469999991</v>
      </c>
      <c r="J91" s="24">
        <f t="shared" si="17"/>
        <v>900000</v>
      </c>
      <c r="K91" s="24">
        <f t="shared" si="17"/>
        <v>0</v>
      </c>
      <c r="L91" s="24">
        <f t="shared" si="17"/>
        <v>0</v>
      </c>
      <c r="M91" s="60">
        <f t="shared" si="18"/>
        <v>60547534.469999991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60547534.469999991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89.52262457805746</v>
      </c>
      <c r="J92" s="59">
        <f>IFERROR(((J91/J88)*100),0)</f>
        <v>100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89.662264067763914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89.662264067763914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83.042793228142813</v>
      </c>
      <c r="J93" s="59">
        <f>IFERROR(((J91/J89)*100),0)</f>
        <v>100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83.25263810289681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83.25263810289681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66628447</v>
      </c>
      <c r="J96" s="71">
        <v>900000</v>
      </c>
      <c r="K96" s="71">
        <v>0</v>
      </c>
      <c r="L96" s="71">
        <v>0</v>
      </c>
      <c r="M96" s="60">
        <f>SUM(I96:L96)</f>
        <v>67528447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67528447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71827466.480000004</v>
      </c>
      <c r="J97" s="71">
        <v>900000</v>
      </c>
      <c r="K97" s="71">
        <v>0</v>
      </c>
      <c r="L97" s="71">
        <v>0</v>
      </c>
      <c r="M97" s="60">
        <f t="shared" ref="M97:M99" si="19">SUM(I97:L97)</f>
        <v>72727466.480000004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72727466.480000004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59647534.469999991</v>
      </c>
      <c r="J98" s="71">
        <v>900000</v>
      </c>
      <c r="K98" s="71">
        <v>0</v>
      </c>
      <c r="L98" s="71">
        <v>0</v>
      </c>
      <c r="M98" s="60">
        <f t="shared" si="19"/>
        <v>60547534.469999991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60547534.469999991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59647534.469999991</v>
      </c>
      <c r="J99" s="71">
        <v>900000</v>
      </c>
      <c r="K99" s="72">
        <v>0</v>
      </c>
      <c r="L99" s="71">
        <v>0</v>
      </c>
      <c r="M99" s="60">
        <f t="shared" si="19"/>
        <v>60547534.469999991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60547534.469999991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89.52262457805746</v>
      </c>
      <c r="J100" s="59">
        <f>IFERROR(((J99/J96)*100),0)</f>
        <v>100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89.662264067763914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89.662264067763914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83.042793228142813</v>
      </c>
      <c r="J101" s="59">
        <f>IFERROR(((J99/J97)*100),0)</f>
        <v>100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83.25263810289681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83.25263810289681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58203259</v>
      </c>
      <c r="K104" s="47">
        <f t="shared" si="20"/>
        <v>10000000</v>
      </c>
      <c r="L104" s="47">
        <f t="shared" si="20"/>
        <v>0</v>
      </c>
      <c r="M104" s="60">
        <f>SUM(I104:L104)</f>
        <v>68203259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68203259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25659804.840000004</v>
      </c>
      <c r="K105" s="47">
        <f t="shared" si="21"/>
        <v>0</v>
      </c>
      <c r="L105" s="47">
        <f t="shared" si="21"/>
        <v>0</v>
      </c>
      <c r="M105" s="60">
        <f>SUM(I105:L105)</f>
        <v>25659804.840000004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25659804.840000004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25710449.160000004</v>
      </c>
      <c r="K106" s="47">
        <f t="shared" si="21"/>
        <v>0</v>
      </c>
      <c r="L106" s="47">
        <f t="shared" si="21"/>
        <v>0</v>
      </c>
      <c r="M106" s="60">
        <f>SUM(I106:L106)</f>
        <v>25710449.160000004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25710449.160000004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25710449.160000004</v>
      </c>
      <c r="K107" s="47">
        <f t="shared" si="21"/>
        <v>0</v>
      </c>
      <c r="L107" s="47">
        <f t="shared" si="21"/>
        <v>0</v>
      </c>
      <c r="M107" s="60">
        <f>SUM(I107:L107)</f>
        <v>25710449.160000004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25710449.160000004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44.173555917203885</v>
      </c>
      <c r="K108" s="59">
        <f>IFERROR(((K107/K104)*100),0)</f>
        <v>0</v>
      </c>
      <c r="L108" s="59">
        <f>IFERROR(((L107/L104)*100),0)</f>
        <v>0</v>
      </c>
      <c r="M108" s="59">
        <f>IFERROR(((M107/M104)*100),0)</f>
        <v>37.696804429829378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37.696804429829378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100.1973682976772</v>
      </c>
      <c r="K109" s="59">
        <f>IFERROR(((K107/K105)*100),0)</f>
        <v>0</v>
      </c>
      <c r="L109" s="59">
        <f>IFERROR(((L107/L105)*100),0)</f>
        <v>0</v>
      </c>
      <c r="M109" s="59">
        <f>IFERROR(((M107/M105)*100),0)</f>
        <v>100.1973682976772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100.1973682976772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58203259</v>
      </c>
      <c r="K112" s="24">
        <f t="shared" si="22"/>
        <v>10000000</v>
      </c>
      <c r="L112" s="24">
        <f t="shared" si="22"/>
        <v>0</v>
      </c>
      <c r="M112" s="60">
        <f>SUM(I112:L112)</f>
        <v>68203259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68203259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25659804.840000004</v>
      </c>
      <c r="K113" s="24">
        <f t="shared" si="23"/>
        <v>0</v>
      </c>
      <c r="L113" s="24">
        <f t="shared" si="23"/>
        <v>0</v>
      </c>
      <c r="M113" s="60">
        <f>SUM(I113:L113)</f>
        <v>25659804.840000004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25659804.840000004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25710449.160000004</v>
      </c>
      <c r="K114" s="24">
        <f t="shared" si="23"/>
        <v>0</v>
      </c>
      <c r="L114" s="24">
        <f t="shared" si="23"/>
        <v>0</v>
      </c>
      <c r="M114" s="60">
        <f>SUM(I114:L114)</f>
        <v>25710449.160000004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25710449.160000004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25710449.160000004</v>
      </c>
      <c r="K115" s="24">
        <f t="shared" si="23"/>
        <v>0</v>
      </c>
      <c r="L115" s="24">
        <f t="shared" si="23"/>
        <v>0</v>
      </c>
      <c r="M115" s="60">
        <f>SUM(I115:L115)</f>
        <v>25710449.160000004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25710449.160000004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44.173555917203885</v>
      </c>
      <c r="K116" s="59">
        <f>IFERROR(((K115/K112)*100),0)</f>
        <v>0</v>
      </c>
      <c r="L116" s="59">
        <f>IFERROR(((L115/L112)*100),0)</f>
        <v>0</v>
      </c>
      <c r="M116" s="59">
        <f>IFERROR(((M115/M112)*100),0)</f>
        <v>37.696804429829378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37.696804429829378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100.1973682976772</v>
      </c>
      <c r="K117" s="59">
        <f>IFERROR(((K115/K113)*100),0)</f>
        <v>0</v>
      </c>
      <c r="L117" s="59">
        <f>IFERROR(((L115/L113)*100),0)</f>
        <v>0</v>
      </c>
      <c r="M117" s="59">
        <f>IFERROR(((M115/M113)*100),0)</f>
        <v>100.1973682976772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100.1973682976772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58203259</v>
      </c>
      <c r="K120" s="24">
        <f t="shared" si="24"/>
        <v>10000000</v>
      </c>
      <c r="L120" s="24">
        <f t="shared" si="24"/>
        <v>0</v>
      </c>
      <c r="M120" s="60">
        <f>SUM(I120:L120)</f>
        <v>68203259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68203259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25659804.840000004</v>
      </c>
      <c r="K121" s="24">
        <f t="shared" si="25"/>
        <v>0</v>
      </c>
      <c r="L121" s="24">
        <f t="shared" si="25"/>
        <v>0</v>
      </c>
      <c r="M121" s="60">
        <f>SUM(I121:L121)</f>
        <v>25659804.840000004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25659804.840000004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25710449.160000004</v>
      </c>
      <c r="K122" s="24">
        <f t="shared" si="25"/>
        <v>0</v>
      </c>
      <c r="L122" s="24">
        <f t="shared" si="25"/>
        <v>0</v>
      </c>
      <c r="M122" s="60">
        <f>SUM(I122:L122)</f>
        <v>25710449.160000004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25710449.160000004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25710449.160000004</v>
      </c>
      <c r="K123" s="24">
        <f t="shared" si="25"/>
        <v>0</v>
      </c>
      <c r="L123" s="24">
        <f t="shared" si="25"/>
        <v>0</v>
      </c>
      <c r="M123" s="60">
        <f>SUM(I123:L123)</f>
        <v>25710449.160000004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25710449.160000004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44.173555917203885</v>
      </c>
      <c r="K124" s="59">
        <f>IFERROR(((K123/K120)*100),0)</f>
        <v>0</v>
      </c>
      <c r="L124" s="59">
        <f>IFERROR(((L123/L120)*100),0)</f>
        <v>0</v>
      </c>
      <c r="M124" s="59">
        <f>IFERROR(((M123/M120)*100),0)</f>
        <v>37.696804429829378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37.696804429829378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100.1973682976772</v>
      </c>
      <c r="K125" s="59">
        <f>IFERROR(((K123/K121)*100),0)</f>
        <v>0</v>
      </c>
      <c r="L125" s="59">
        <f>IFERROR(((L123/L121)*100),0)</f>
        <v>0</v>
      </c>
      <c r="M125" s="59">
        <f>IFERROR(((M123/M121)*100),0)</f>
        <v>100.1973682976772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100.1973682976772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58203259</v>
      </c>
      <c r="K128" s="24">
        <f t="shared" si="26"/>
        <v>0</v>
      </c>
      <c r="L128" s="24">
        <f t="shared" si="26"/>
        <v>0</v>
      </c>
      <c r="M128" s="60">
        <f>SUM(I128:L128)</f>
        <v>58203259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58203259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25659804.840000004</v>
      </c>
      <c r="K129" s="24">
        <f t="shared" si="27"/>
        <v>0</v>
      </c>
      <c r="L129" s="24">
        <f t="shared" si="27"/>
        <v>0</v>
      </c>
      <c r="M129" s="60">
        <f>SUM(I129:L129)</f>
        <v>25659804.840000004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25659804.840000004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25710449.160000004</v>
      </c>
      <c r="K130" s="24">
        <f t="shared" si="27"/>
        <v>0</v>
      </c>
      <c r="L130" s="24">
        <f t="shared" si="27"/>
        <v>0</v>
      </c>
      <c r="M130" s="60">
        <f>SUM(I130:L130)</f>
        <v>25710449.160000004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25710449.160000004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25710449.160000004</v>
      </c>
      <c r="K131" s="24">
        <f t="shared" si="27"/>
        <v>0</v>
      </c>
      <c r="L131" s="24">
        <f t="shared" si="27"/>
        <v>0</v>
      </c>
      <c r="M131" s="60">
        <f>SUM(I131:L131)</f>
        <v>25710449.160000004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25710449.160000004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44.173555917203885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44.173555917203885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44.173555917203885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100.1973682976772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100.1973682976772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100.1973682976772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58203259</v>
      </c>
      <c r="K136" s="71">
        <v>0</v>
      </c>
      <c r="L136" s="71">
        <v>0</v>
      </c>
      <c r="M136" s="60">
        <f>SUM(I136:L136)</f>
        <v>58203259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58203259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25659804.840000004</v>
      </c>
      <c r="K137" s="71">
        <v>0</v>
      </c>
      <c r="L137" s="71">
        <v>0</v>
      </c>
      <c r="M137" s="60">
        <f>SUM(I137:L137)</f>
        <v>25659804.840000004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25659804.840000004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25710449.160000004</v>
      </c>
      <c r="K138" s="71">
        <v>0</v>
      </c>
      <c r="L138" s="71">
        <v>0</v>
      </c>
      <c r="M138" s="60">
        <f>SUM(I138:L138)</f>
        <v>25710449.160000004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25710449.160000004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25710449.160000004</v>
      </c>
      <c r="K139" s="71">
        <v>0</v>
      </c>
      <c r="L139" s="71">
        <v>0</v>
      </c>
      <c r="M139" s="60">
        <f>SUM(I139:L139)</f>
        <v>25710449.160000004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25710449.160000004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44.173555917203885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44.173555917203885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44.173555917203885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100.1973682976772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100.1973682976772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100.1973682976772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10000000</v>
      </c>
      <c r="L144" s="24">
        <f t="shared" si="28"/>
        <v>0</v>
      </c>
      <c r="M144" s="60">
        <f>SUM(I144:L144)</f>
        <v>10000000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10000000</v>
      </c>
      <c r="S144" s="35">
        <f>IFERROR(((+R144/M144)*100),0)</f>
        <v>100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0</v>
      </c>
      <c r="L145" s="24">
        <f t="shared" si="29"/>
        <v>0</v>
      </c>
      <c r="M145" s="60">
        <f>SUM(I145:L145)</f>
        <v>0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0</v>
      </c>
      <c r="S145" s="35">
        <f>IFERROR(((+R145/M145)*100),0)</f>
        <v>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0</v>
      </c>
      <c r="K146" s="24">
        <f t="shared" si="29"/>
        <v>0</v>
      </c>
      <c r="L146" s="24">
        <f t="shared" si="29"/>
        <v>0</v>
      </c>
      <c r="M146" s="60">
        <f>SUM(I146:L146)</f>
        <v>0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0</v>
      </c>
      <c r="S146" s="35">
        <f>IFERROR(((+R146/M146)*100),0)</f>
        <v>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0</v>
      </c>
      <c r="K147" s="24">
        <f t="shared" si="29"/>
        <v>0</v>
      </c>
      <c r="L147" s="24">
        <f t="shared" si="29"/>
        <v>0</v>
      </c>
      <c r="M147" s="60">
        <f>SUM(I147:L147)</f>
        <v>0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0</v>
      </c>
      <c r="S147" s="35">
        <f>IFERROR(((+R147/M147)*100),0)</f>
        <v>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0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0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0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0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10000000</v>
      </c>
      <c r="L152" s="71">
        <v>0</v>
      </c>
      <c r="M152" s="60">
        <f>SUM(I152:L152)</f>
        <v>10000000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10000000</v>
      </c>
      <c r="S152" s="35">
        <f>IFERROR(((+R152/M152)*100),0)</f>
        <v>100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0</v>
      </c>
      <c r="K153" s="71">
        <v>0</v>
      </c>
      <c r="L153" s="71">
        <v>0</v>
      </c>
      <c r="M153" s="60">
        <f>SUM(I153:L153)</f>
        <v>0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0</v>
      </c>
      <c r="S153" s="35">
        <f>IFERROR(((+R153/M153)*100),0)</f>
        <v>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0</v>
      </c>
      <c r="K154" s="71">
        <v>0</v>
      </c>
      <c r="L154" s="71">
        <v>0</v>
      </c>
      <c r="M154" s="60">
        <f>SUM(I154:L154)</f>
        <v>0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0</v>
      </c>
      <c r="S154" s="35">
        <f>IFERROR(((+R154/M154)*100),0)</f>
        <v>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0</v>
      </c>
      <c r="K155" s="72">
        <v>0</v>
      </c>
      <c r="L155" s="71">
        <v>0</v>
      </c>
      <c r="M155" s="60">
        <f>SUM(I155:L155)</f>
        <v>0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0</v>
      </c>
      <c r="S155" s="35">
        <f>IFERROR(((+R155/M155)*100),0)</f>
        <v>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0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0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0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0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66628447</v>
      </c>
      <c r="J175" s="39">
        <f t="shared" ref="J175:R175" si="32">+J64+J96+J136+J152+J168</f>
        <v>59103259</v>
      </c>
      <c r="K175" s="39">
        <f t="shared" si="32"/>
        <v>10000000</v>
      </c>
      <c r="L175" s="39">
        <f t="shared" si="32"/>
        <v>0</v>
      </c>
      <c r="M175" s="39">
        <f t="shared" si="32"/>
        <v>135731706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135731706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71827466.480000004</v>
      </c>
      <c r="J176" s="39">
        <f t="shared" si="33"/>
        <v>26559804.840000004</v>
      </c>
      <c r="K176" s="39">
        <f t="shared" si="33"/>
        <v>0</v>
      </c>
      <c r="L176" s="39">
        <f t="shared" si="33"/>
        <v>0</v>
      </c>
      <c r="M176" s="39">
        <f t="shared" si="33"/>
        <v>98387271.320000008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98387271.320000008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59647534.469999991</v>
      </c>
      <c r="J177" s="39">
        <f t="shared" si="34"/>
        <v>26610449.160000004</v>
      </c>
      <c r="K177" s="39">
        <f t="shared" si="34"/>
        <v>0</v>
      </c>
      <c r="L177" s="39">
        <f t="shared" si="34"/>
        <v>0</v>
      </c>
      <c r="M177" s="39">
        <f t="shared" si="34"/>
        <v>86257983.629999995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86257983.629999995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59647534.469999991</v>
      </c>
      <c r="J178" s="39">
        <f t="shared" si="35"/>
        <v>26610449.160000004</v>
      </c>
      <c r="K178" s="39">
        <f t="shared" si="35"/>
        <v>0</v>
      </c>
      <c r="L178" s="39">
        <f t="shared" si="35"/>
        <v>0</v>
      </c>
      <c r="M178" s="39">
        <f t="shared" si="35"/>
        <v>86257983.629999995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86257983.629999995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89.52262457805746</v>
      </c>
      <c r="J179" s="39">
        <f t="shared" si="36"/>
        <v>45.023657933989739</v>
      </c>
      <c r="K179" s="39">
        <f t="shared" si="36"/>
        <v>0</v>
      </c>
      <c r="L179" s="39">
        <f t="shared" si="36"/>
        <v>0</v>
      </c>
      <c r="M179" s="39">
        <f t="shared" si="36"/>
        <v>63.550356929868691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63.550356929868691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83.042793228142813</v>
      </c>
      <c r="J180" s="39">
        <f t="shared" si="37"/>
        <v>100.19068031676095</v>
      </c>
      <c r="K180" s="39">
        <f t="shared" si="37"/>
        <v>0</v>
      </c>
      <c r="L180" s="39">
        <f t="shared" si="37"/>
        <v>0</v>
      </c>
      <c r="M180" s="39">
        <f t="shared" si="37"/>
        <v>87.671893399147066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87.671893399147066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66628447</v>
      </c>
    </row>
    <row r="188" spans="8:19" x14ac:dyDescent="0.2">
      <c r="I188" s="10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2025-01-16T20:28:38Z</dcterms:modified>
</cp:coreProperties>
</file>